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comments6.xml" ContentType="application/vnd.openxmlformats-officedocument.spreadsheetml.comments+xml"/>
  <Override PartName="/xl/drawings/drawing8.xml" ContentType="application/vnd.openxmlformats-officedocument.drawing+xml"/>
  <Override PartName="/xl/comments7.xml" ContentType="application/vnd.openxmlformats-officedocument.spreadsheetml.comments+xml"/>
  <Override PartName="/xl/drawings/drawing9.xml" ContentType="application/vnd.openxmlformats-officedocument.drawing+xml"/>
  <Override PartName="/xl/comments8.xml" ContentType="application/vnd.openxmlformats-officedocument.spreadsheetml.comments+xml"/>
  <Override PartName="/xl/drawings/drawing10.xml" ContentType="application/vnd.openxmlformats-officedocument.drawing+xml"/>
  <Override PartName="/xl/comments9.xml" ContentType="application/vnd.openxmlformats-officedocument.spreadsheetml.comments+xml"/>
  <Override PartName="/xl/drawings/drawing11.xml" ContentType="application/vnd.openxmlformats-officedocument.drawing+xml"/>
  <Override PartName="/xl/comments10.xml" ContentType="application/vnd.openxmlformats-officedocument.spreadsheetml.comments+xml"/>
  <Override PartName="/xl/drawings/drawing12.xml" ContentType="application/vnd.openxmlformats-officedocument.drawing+xml"/>
  <Override PartName="/xl/comments11.xml" ContentType="application/vnd.openxmlformats-officedocument.spreadsheetml.comments+xml"/>
  <Override PartName="/xl/drawings/drawing13.xml" ContentType="application/vnd.openxmlformats-officedocument.drawing+xml"/>
  <Override PartName="/xl/comments12.xml" ContentType="application/vnd.openxmlformats-officedocument.spreadsheetml.comments+xml"/>
  <Override PartName="/xl/drawings/drawing14.xml" ContentType="application/vnd.openxmlformats-officedocument.drawing+xml"/>
  <Override PartName="/xl/comments13.xml" ContentType="application/vnd.openxmlformats-officedocument.spreadsheetml.comments+xml"/>
  <Override PartName="/xl/drawings/drawing15.xml" ContentType="application/vnd.openxmlformats-officedocument.drawing+xml"/>
  <Override PartName="/xl/comments14.xml" ContentType="application/vnd.openxmlformats-officedocument.spreadsheetml.comments+xml"/>
  <Override PartName="/xl/drawings/drawing16.xml" ContentType="application/vnd.openxmlformats-officedocument.drawing+xml"/>
  <Override PartName="/xl/comments15.xml" ContentType="application/vnd.openxmlformats-officedocument.spreadsheetml.comments+xml"/>
  <Override PartName="/xl/drawings/drawing17.xml" ContentType="application/vnd.openxmlformats-officedocument.drawing+xml"/>
  <Override PartName="/xl/comments16.xml" ContentType="application/vnd.openxmlformats-officedocument.spreadsheetml.comments+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66925"/>
  <mc:AlternateContent xmlns:mc="http://schemas.openxmlformats.org/markup-compatibility/2006">
    <mc:Choice Requires="x15">
      <x15ac:absPath xmlns:x15ac="http://schemas.microsoft.com/office/spreadsheetml/2010/11/ac" url="C:\Users\ALVARO ALFEREZ\Documents\"/>
    </mc:Choice>
  </mc:AlternateContent>
  <xr:revisionPtr revIDLastSave="0" documentId="13_ncr:1_{F21779DB-BF26-4171-B0D0-26BD44CF18EF}" xr6:coauthVersionLast="47" xr6:coauthVersionMax="47" xr10:uidLastSave="{00000000-0000-0000-0000-000000000000}"/>
  <bookViews>
    <workbookView xWindow="-120" yWindow="-120" windowWidth="20730" windowHeight="11160" firstSheet="2" activeTab="11" xr2:uid="{00000000-000D-0000-FFFF-FFFF00000000}"/>
  </bookViews>
  <sheets>
    <sheet name="Formulas Gestión" sheetId="2" state="hidden" r:id="rId1"/>
    <sheet name="MAPA PROCESOS" sheetId="25" r:id="rId2"/>
    <sheet name="GE" sheetId="4" r:id="rId3"/>
    <sheet name="Formulas Corrupción" sheetId="5" state="hidden" r:id="rId4"/>
    <sheet name="CA" sheetId="27" r:id="rId5"/>
    <sheet name="OP" sheetId="10" r:id="rId6"/>
    <sheet name="OA" sheetId="12" r:id="rId7"/>
    <sheet name="CC" sheetId="26" r:id="rId8"/>
    <sheet name="RA" sheetId="13" r:id="rId9"/>
    <sheet name="DA" sheetId="14" r:id="rId10"/>
    <sheet name="RF" sheetId="15" r:id="rId11"/>
    <sheet name="GJ" sheetId="16" r:id="rId12"/>
    <sheet name="TH" sheetId="17" r:id="rId13"/>
    <sheet name="GD" sheetId="18" r:id="rId14"/>
    <sheet name="BS" sheetId="19" r:id="rId15"/>
    <sheet name="TI" sheetId="20" r:id="rId16"/>
    <sheet name="GR" sheetId="21" r:id="rId17"/>
    <sheet name="PI" sheetId="23" r:id="rId18"/>
    <sheet name="ES" sheetId="24" r:id="rId19"/>
    <sheet name="INSTRUCCIONES" sheetId="3" state="hidden" r:id="rId20"/>
    <sheet name="EJEMPLO RIESGOS FISCALES" sheetId="7" state="hidden" r:id="rId21"/>
  </sheets>
  <externalReferences>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s>
  <definedNames>
    <definedName name="_Hlk134015581" localSheetId="19">INSTRUCCIONES!#REF!</definedName>
    <definedName name="Acción" localSheetId="14">'[1]Formulas Gestión'!$AF$7:$AF$8</definedName>
    <definedName name="Acción" localSheetId="4">'[2]Formulas Gestión'!$AF$7:$AF$8</definedName>
    <definedName name="Acción" localSheetId="7">'[3]Formulas Gestión'!$AF$7:$AF$8</definedName>
    <definedName name="Acción" localSheetId="9">'[4]Formulas Gestión'!$AF$7:$AF$8</definedName>
    <definedName name="Acción" localSheetId="18">'[5]Formulas Gestión'!$AF$7:$AF$8</definedName>
    <definedName name="Acción" localSheetId="13">'[6]Formulas Gestión'!$AF$7:$AF$8</definedName>
    <definedName name="Acción" localSheetId="11">'[7]Formulas Gestión'!$AF$7:$AF$8</definedName>
    <definedName name="Acción" localSheetId="16">'[8]Formulas Gestión'!$AF$7:$AF$8</definedName>
    <definedName name="Acción" localSheetId="1">'[9]Formulas Gestión'!$AF$7:$AF$8</definedName>
    <definedName name="Acción" localSheetId="6">'[10]Formulas Gestión'!$AF$7:$AF$8</definedName>
    <definedName name="Acción" localSheetId="17">'[11]Formulas Gestión'!$AF$7:$AF$8</definedName>
    <definedName name="Acción" localSheetId="8">'[12]Formulas Gestión'!$AF$7:$AF$8</definedName>
    <definedName name="Acción" localSheetId="10">'[13]Formulas Gestión'!$AF$7:$AF$8</definedName>
    <definedName name="Acción" localSheetId="12">'[14]Formulas Gestión'!$AF$7:$AF$8</definedName>
    <definedName name="Acción" localSheetId="15">'[15]Formulas Gestión'!$AF$7:$AF$8</definedName>
    <definedName name="Acción">'Formulas Gestión'!$AF$7:$AF$8</definedName>
    <definedName name="AMENAZAS" localSheetId="14">'[1]Formulas Gestión'!$AJ$7:$AJ$25</definedName>
    <definedName name="AMENAZAS" localSheetId="4">'[2]Formulas Gestión'!$AJ$7:$AJ$25</definedName>
    <definedName name="AMENAZAS" localSheetId="7">'[3]Formulas Gestión'!$AJ$7:$AJ$25</definedName>
    <definedName name="AMENAZAS" localSheetId="9">'[4]Formulas Gestión'!$AJ$7:$AJ$25</definedName>
    <definedName name="AMENAZAS" localSheetId="18">'[5]Formulas Gestión'!$AJ$7:$AJ$25</definedName>
    <definedName name="AMENAZAS" localSheetId="13">'[6]Formulas Gestión'!$AJ$7:$AJ$25</definedName>
    <definedName name="AMENAZAS" localSheetId="11">'[7]Formulas Gestión'!$AJ$7:$AJ$25</definedName>
    <definedName name="AMENAZAS" localSheetId="16">'[8]Formulas Gestión'!$AJ$7:$AJ$25</definedName>
    <definedName name="AMENAZAS" localSheetId="6">'[10]Formulas Gestión'!$AJ$7:$AJ$25</definedName>
    <definedName name="AMENAZAS" localSheetId="5">'[16]Formulas Gestión'!$AJ$7:$AJ$25</definedName>
    <definedName name="AMENAZAS" localSheetId="17">'[11]Formulas Gestión'!$AJ$7:$AJ$25</definedName>
    <definedName name="AMENAZAS" localSheetId="8">'[12]Formulas Gestión'!$AJ$7:$AJ$25</definedName>
    <definedName name="AMENAZAS" localSheetId="10">'[13]Formulas Gestión'!$AJ$7:$AJ$25</definedName>
    <definedName name="AMENAZAS" localSheetId="12">'[14]Formulas Gestión'!$AJ$7:$AJ$25</definedName>
    <definedName name="AMENAZAS" localSheetId="15">'[15]Formulas Gestión'!$AJ$7:$AJ$25</definedName>
    <definedName name="AMENAZAS">'Formulas Gestión'!$AJ$7:$AJ$25</definedName>
    <definedName name="_xlnm.Print_Area" localSheetId="14">BS!$A$1:$BR$24</definedName>
    <definedName name="_xlnm.Print_Area" localSheetId="4">CA!$A$1:$BQ$17</definedName>
    <definedName name="_xlnm.Print_Area" localSheetId="7">CC!$A$1:$BR$15</definedName>
    <definedName name="_xlnm.Print_Area" localSheetId="9">DA!$A$1:$BR$24</definedName>
    <definedName name="_xlnm.Print_Area" localSheetId="18">ES!$A$1:$BR$18</definedName>
    <definedName name="_xlnm.Print_Area" localSheetId="13">GD!$A$1:$BR$21</definedName>
    <definedName name="_xlnm.Print_Area" localSheetId="2">GE!$A$1:$BR$16</definedName>
    <definedName name="_xlnm.Print_Area" localSheetId="11">GJ!$A$1:$BR$21</definedName>
    <definedName name="_xlnm.Print_Area" localSheetId="16">GR!$A$1:$BR$21</definedName>
    <definedName name="_xlnm.Print_Area" localSheetId="6">OA!$A$1:$BR$18</definedName>
    <definedName name="_xlnm.Print_Area" localSheetId="5">OP!$A$1:$BR$21</definedName>
    <definedName name="_xlnm.Print_Area" localSheetId="17">PI!$A$1:$BR$18</definedName>
    <definedName name="_xlnm.Print_Area" localSheetId="8">RA!$A$1:$BR$21</definedName>
    <definedName name="_xlnm.Print_Area" localSheetId="10">RF!$A$1:$BR$19</definedName>
    <definedName name="_xlnm.Print_Area" localSheetId="12">TH!$A$1:$BR$18</definedName>
    <definedName name="_xlnm.Print_Area" localSheetId="15">TI!$A$1:$BR$18</definedName>
    <definedName name="Beneficio">'Formulas Gestión'!$AI$7:$AI$8</definedName>
    <definedName name="CLASIFICACIÓN">#REF!</definedName>
    <definedName name="Desviar">'Formulas Gestión'!$AH$7:$AH$8</definedName>
    <definedName name="DOCUMENTACIÓN" localSheetId="7">#REF!</definedName>
    <definedName name="DOCUMENTACIÓN" localSheetId="1">#REF!</definedName>
    <definedName name="DOCUMENTACIÓN" localSheetId="17">#REF!</definedName>
    <definedName name="DOCUMENTACIÓN">#REF!</definedName>
    <definedName name="ESTADO" localSheetId="14">'[1]Formulas Gestión'!$AK$7:$AK$8</definedName>
    <definedName name="ESTADO" localSheetId="4">'[2]Formulas Gestión'!$AK$7:$AK$8</definedName>
    <definedName name="ESTADO" localSheetId="7">'[3]Formulas Gestión'!$AK$7:$AK$8</definedName>
    <definedName name="ESTADO" localSheetId="9">'[4]Formulas Gestión'!$AK$7:$AK$8</definedName>
    <definedName name="ESTADO" localSheetId="18">'[5]Formulas Gestión'!$AK$7:$AK$8</definedName>
    <definedName name="ESTADO" localSheetId="13">'[6]Formulas Gestión'!$AK$7:$AK$8</definedName>
    <definedName name="ESTADO" localSheetId="11">'[7]Formulas Gestión'!$AK$7:$AK$8</definedName>
    <definedName name="ESTADO" localSheetId="16">'[8]Formulas Gestión'!$AK$7:$AK$8</definedName>
    <definedName name="ESTADO" localSheetId="6">'[10]Formulas Gestión'!$AK$7:$AK$8</definedName>
    <definedName name="ESTADO" localSheetId="5">'[16]Formulas Gestión'!$AK$7:$AK$8</definedName>
    <definedName name="ESTADO" localSheetId="17">'[11]Formulas Gestión'!$AK$7:$AK$8</definedName>
    <definedName name="ESTADO" localSheetId="8">'[12]Formulas Gestión'!$AK$7:$AK$8</definedName>
    <definedName name="ESTADO" localSheetId="10">'[13]Formulas Gestión'!$AK$7:$AK$8</definedName>
    <definedName name="ESTADO" localSheetId="12">'[14]Formulas Gestión'!$AK$7:$AK$8</definedName>
    <definedName name="ESTADO" localSheetId="15">'[15]Formulas Gestión'!$AK$7:$AK$8</definedName>
    <definedName name="ESTADO">'Formulas Gestión'!$AK$7:$AK$8</definedName>
    <definedName name="EVIDENCIA" localSheetId="7">#REF!</definedName>
    <definedName name="EVIDENCIA" localSheetId="1">#REF!</definedName>
    <definedName name="EVIDENCIA" localSheetId="17">#REF!</definedName>
    <definedName name="EVIDENCIA">#REF!</definedName>
    <definedName name="FACTORRIESGO">#REF!</definedName>
    <definedName name="FRECUENCIA2" localSheetId="7">#REF!</definedName>
    <definedName name="FRECUENCIA2" localSheetId="1">#REF!</definedName>
    <definedName name="FRECUENCIA2" localSheetId="17">#REF!</definedName>
    <definedName name="FRECUENCIA2">#REF!</definedName>
    <definedName name="HARDWARE">'Formulas Gestión'!$AE$7:$AE$13</definedName>
    <definedName name="IMPACTO" localSheetId="14">'[1]Formulas Gestión'!$I$7:$I$16</definedName>
    <definedName name="IMPACTO" localSheetId="4">'[2]Formulas Gestión'!$I$7:$I$16</definedName>
    <definedName name="IMPACTO" localSheetId="7">'[3]Formulas Gestión'!$I$7:$I$16</definedName>
    <definedName name="IMPACTO" localSheetId="9">'[4]Formulas Gestión'!$I$7:$I$16</definedName>
    <definedName name="IMPACTO" localSheetId="18">'[5]Formulas Gestión'!$I$7:$I$16</definedName>
    <definedName name="IMPACTO" localSheetId="13">'[6]Formulas Gestión'!$I$7:$I$16</definedName>
    <definedName name="IMPACTO" localSheetId="11">'[7]Formulas Gestión'!$I$7:$I$16</definedName>
    <definedName name="IMPACTO" localSheetId="16">'[8]Formulas Gestión'!$I$7:$I$16</definedName>
    <definedName name="IMPACTO" localSheetId="6">'[10]Formulas Gestión'!$I$7:$I$16</definedName>
    <definedName name="IMPACTO" localSheetId="5">'[16]Formulas Gestión'!$I$7:$I$16</definedName>
    <definedName name="IMPACTO" localSheetId="17">'[11]Formulas Gestión'!$I$7:$I$16</definedName>
    <definedName name="IMPACTO" localSheetId="8">'[12]Formulas Gestión'!$I$7:$I$16</definedName>
    <definedName name="IMPACTO" localSheetId="10">'[13]Formulas Gestión'!$I$7:$I$16</definedName>
    <definedName name="IMPACTO" localSheetId="12">'[14]Formulas Gestión'!$I$7:$I$16</definedName>
    <definedName name="IMPACTO" localSheetId="15">'[15]Formulas Gestión'!$I$7:$I$16</definedName>
    <definedName name="IMPACTO">'Formulas Gestión'!$I$7:$I$16</definedName>
    <definedName name="Lugar">'Formulas Gestión'!$AE$33:$AE$36</definedName>
    <definedName name="Organización">'Formulas Gestión'!$AE$37:$AE$42</definedName>
    <definedName name="Personal">'Formulas Gestión'!$AE$28:$AE$32</definedName>
    <definedName name="Red">'Formulas Gestión'!$AE$23:$AE$27</definedName>
    <definedName name="Software">'Formulas Gestión'!$AE$14:$AE$22</definedName>
    <definedName name="TIPO" localSheetId="14">[1]GESTIÓN!$O$14</definedName>
    <definedName name="TIPO" localSheetId="4">[2]GESTIÓN!$O$14</definedName>
    <definedName name="TIPO" localSheetId="7">#REF!</definedName>
    <definedName name="TIPO" localSheetId="9">[4]GESTIÓN!$O$14</definedName>
    <definedName name="TIPO" localSheetId="18">[5]GESTIÓN!$O$14</definedName>
    <definedName name="TIPO" localSheetId="13">[6]GESTIÓN!$O$14</definedName>
    <definedName name="TIPO" localSheetId="11">[7]GESTIÓN!$O$14</definedName>
    <definedName name="TIPO" localSheetId="16">[8]GESTIÓN!$O$14</definedName>
    <definedName name="TIPO" localSheetId="1">#REF!</definedName>
    <definedName name="TIPO" localSheetId="6">[10]GESTIÓN!$O$14</definedName>
    <definedName name="TIPO" localSheetId="5">[16]GESTIÓN!$O$14</definedName>
    <definedName name="TIPO" localSheetId="17">[11]GESTIÓN_PI!$O$14</definedName>
    <definedName name="TIPO" localSheetId="8">[12]GESTIÓN!$O$14</definedName>
    <definedName name="TIPO" localSheetId="10">[13]GESTIÓN!$O$14</definedName>
    <definedName name="TIPO" localSheetId="12">[14]GESTIÓN!$O$14</definedName>
    <definedName name="TIPO" localSheetId="15">[15]GESTION!$O$14</definedName>
    <definedName name="TIPO">[17]GE!$O$14</definedName>
    <definedName name="TIPOTRATAMIENTO" localSheetId="14">'[1]Formulas Gestión'!$S$7:$S$9</definedName>
    <definedName name="TIPOTRATAMIENTO" localSheetId="4">'[2]Formulas Gestión'!$S$7:$S$9</definedName>
    <definedName name="TIPOTRATAMIENTO" localSheetId="7">'[3]Formulas Gestión'!$S$7:$S$9</definedName>
    <definedName name="TIPOTRATAMIENTO" localSheetId="9">'[4]Formulas Gestión'!$S$7:$S$9</definedName>
    <definedName name="TIPOTRATAMIENTO" localSheetId="18">'[5]Formulas Gestión'!$S$7:$S$9</definedName>
    <definedName name="TIPOTRATAMIENTO" localSheetId="13">'[6]Formulas Gestión'!$S$7:$S$9</definedName>
    <definedName name="TIPOTRATAMIENTO" localSheetId="11">'[7]Formulas Gestión'!$S$7:$S$9</definedName>
    <definedName name="TIPOTRATAMIENTO" localSheetId="16">'[8]Formulas Gestión'!$S$7:$S$9</definedName>
    <definedName name="TIPOTRATAMIENTO" localSheetId="6">'[10]Formulas Gestión'!$S$7:$S$9</definedName>
    <definedName name="TIPOTRATAMIENTO" localSheetId="5">'[16]Formulas Gestión'!$S$7:$S$9</definedName>
    <definedName name="TIPOTRATAMIENTO" localSheetId="17">'[11]Formulas Gestión'!$S$7:$S$9</definedName>
    <definedName name="TIPOTRATAMIENTO" localSheetId="8">'[12]Formulas Gestión'!$S$7:$S$9</definedName>
    <definedName name="TIPOTRATAMIENTO" localSheetId="10">'[13]Formulas Gestión'!$S$7:$S$9</definedName>
    <definedName name="TIPOTRATAMIENTO" localSheetId="12">'[14]Formulas Gestión'!$S$7:$S$9</definedName>
    <definedName name="TIPOTRATAMIENTO" localSheetId="15">'[15]Formulas Gestión'!$S$7:$S$9</definedName>
    <definedName name="TIPOTRATAMIENTO">'Formulas Gestión'!$S$7:$S$9</definedName>
    <definedName name="TIPOV" localSheetId="14">'[1]Formulas Gestión'!$AC$7:$AC$12</definedName>
    <definedName name="TIPOV" localSheetId="4">'[2]Formulas Gestión'!$AC$7:$AC$12</definedName>
    <definedName name="TIPOV" localSheetId="7">'[3]Formulas Gestión'!$AC$7:$AC$12</definedName>
    <definedName name="TIPOV" localSheetId="9">'[4]Formulas Gestión'!$AC$7:$AC$12</definedName>
    <definedName name="TIPOV" localSheetId="18">'[5]Formulas Gestión'!$AC$7:$AC$12</definedName>
    <definedName name="TIPOV" localSheetId="13">'[6]Formulas Gestión'!$AC$7:$AC$12</definedName>
    <definedName name="TIPOV" localSheetId="11">'[7]Formulas Gestión'!$AC$7:$AC$12</definedName>
    <definedName name="TIPOV" localSheetId="16">'[8]Formulas Gestión'!$AC$7:$AC$12</definedName>
    <definedName name="TIPOV" localSheetId="6">'[10]Formulas Gestión'!$AC$7:$AC$12</definedName>
    <definedName name="TIPOV" localSheetId="5">'[16]Formulas Gestión'!$AC$7:$AC$12</definedName>
    <definedName name="TIPOV" localSheetId="17">'[11]Formulas Gestión'!$AC$7:$AC$12</definedName>
    <definedName name="TIPOV" localSheetId="8">'[12]Formulas Gestión'!$AC$7:$AC$12</definedName>
    <definedName name="TIPOV" localSheetId="10">'[13]Formulas Gestión'!$AC$7:$AC$12</definedName>
    <definedName name="TIPOV" localSheetId="12">'[14]Formulas Gestión'!$AC$7:$AC$12</definedName>
    <definedName name="TIPOV" localSheetId="15">'[15]Formulas Gestión'!$AC$7:$AC$12</definedName>
    <definedName name="TIPOV">'Formulas Gestión'!$AC$7:$AC$12</definedName>
    <definedName name="TRATAMIENTO" localSheetId="14">'[1]Formulas Gestión'!$Z$7:$Z$11</definedName>
    <definedName name="TRATAMIENTO" localSheetId="4">'[2]Formulas Gestión'!$Z$7:$Z$11</definedName>
    <definedName name="TRATAMIENTO" localSheetId="7">'[3]Formulas Gestión'!$Z$7:$Z$11</definedName>
    <definedName name="TRATAMIENTO" localSheetId="9">'[4]Formulas Gestión'!$Z$7:$Z$11</definedName>
    <definedName name="TRATAMIENTO" localSheetId="18">'[5]Formulas Gestión'!$Z$7:$Z$11</definedName>
    <definedName name="TRATAMIENTO" localSheetId="13">'[6]Formulas Gestión'!$Z$7:$Z$11</definedName>
    <definedName name="TRATAMIENTO" localSheetId="11">'[7]Formulas Gestión'!$Z$7:$Z$11</definedName>
    <definedName name="TRATAMIENTO" localSheetId="16">'[8]Formulas Gestión'!$Z$7:$Z$11</definedName>
    <definedName name="TRATAMIENTO" localSheetId="6">'[10]Formulas Gestión'!$Z$7:$Z$11</definedName>
    <definedName name="TRATAMIENTO" localSheetId="5">'[16]Formulas Gestión'!$Z$7:$Z$11</definedName>
    <definedName name="TRATAMIENTO" localSheetId="17">'[11]Formulas Gestión'!$Z$7:$Z$11</definedName>
    <definedName name="TRATAMIENTO" localSheetId="8">'[12]Formulas Gestión'!$Z$7:$Z$11</definedName>
    <definedName name="TRATAMIENTO" localSheetId="10">'[13]Formulas Gestión'!$Z$7:$Z$11</definedName>
    <definedName name="TRATAMIENTO" localSheetId="12">'[14]Formulas Gestión'!$Z$7:$Z$11</definedName>
    <definedName name="TRATAMIENTO" localSheetId="15">'[15]Formulas Gestión'!$Z$7:$Z$11</definedName>
    <definedName name="TRATAMIENTO">'Formulas Gestión'!$Z$7:$Z$11</definedName>
    <definedName name="TRATAMIENTOC" localSheetId="14">'[1]Formulas Gestión'!$AA$7:$AA$11</definedName>
    <definedName name="TRATAMIENTOC" localSheetId="4">'[2]Formulas Gestión'!$AA$7:$AA$11</definedName>
    <definedName name="TRATAMIENTOC" localSheetId="7">'[3]Formulas Gestión'!$AA$7:$AA$11</definedName>
    <definedName name="TRATAMIENTOC" localSheetId="9">'[4]Formulas Gestión'!$AA$7:$AA$11</definedName>
    <definedName name="TRATAMIENTOC" localSheetId="18">'[5]Formulas Gestión'!$AA$7:$AA$11</definedName>
    <definedName name="TRATAMIENTOC" localSheetId="13">'[6]Formulas Gestión'!$AA$7:$AA$11</definedName>
    <definedName name="TRATAMIENTOC" localSheetId="11">'[7]Formulas Gestión'!$AA$7:$AA$11</definedName>
    <definedName name="TRATAMIENTOC" localSheetId="16">'[8]Formulas Gestión'!$AA$7:$AA$11</definedName>
    <definedName name="TRATAMIENTOC" localSheetId="1">'[9]Formulas Gestión'!$AA$7:$AA$9</definedName>
    <definedName name="TRATAMIENTOC" localSheetId="6">'[10]Formulas Gestión'!$AA$7:$AA$11</definedName>
    <definedName name="TRATAMIENTOC" localSheetId="17">'[11]Formulas Gestión'!$AA$7:$AA$11</definedName>
    <definedName name="TRATAMIENTOC" localSheetId="8">'[12]Formulas Gestión'!$AA$7:$AA$11</definedName>
    <definedName name="TRATAMIENTOC" localSheetId="10">'[13]Formulas Gestión'!$AA$7:$AA$11</definedName>
    <definedName name="TRATAMIENTOC" localSheetId="12">'[14]Formulas Gestión'!$AA$7:$AA$11</definedName>
    <definedName name="TRATAMIENTOC" localSheetId="15">'[15]Formulas Gestión'!$AA$7:$AA$11</definedName>
    <definedName name="TRATAMIENTOC">'Formulas Gestión'!$AA$7:$AA$11</definedName>
    <definedName name="Uso">'Formulas Gestión'!$AG$7:$AG$8</definedName>
    <definedName name="VULNERABILIDAD" localSheetId="15">'[15]Formulas Gestión'!$AC$7:$AC$13</definedName>
    <definedName name="VULNERABILIDAD">'Formulas Gestión'!$AC$7:$AC$13</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B14" i="27" l="1"/>
  <c r="AZ14" i="27"/>
  <c r="AX14" i="27"/>
  <c r="AV14" i="27"/>
  <c r="AT14" i="27"/>
  <c r="AR14" i="27"/>
  <c r="AP14" i="27"/>
  <c r="BF13" i="27"/>
  <c r="BB13" i="27"/>
  <c r="AZ13" i="27"/>
  <c r="AX13" i="27"/>
  <c r="AV13" i="27"/>
  <c r="AT13" i="27"/>
  <c r="AR13" i="27"/>
  <c r="AP13" i="27"/>
  <c r="AJ13" i="27"/>
  <c r="AK13" i="27" s="1"/>
  <c r="BH13" i="27" s="1"/>
  <c r="O13" i="27"/>
  <c r="P13" i="27" s="1"/>
  <c r="L13" i="27"/>
  <c r="M13" i="27" s="1"/>
  <c r="BC13" i="27" l="1"/>
  <c r="BC14" i="27"/>
  <c r="AL13" i="27"/>
  <c r="BG13" i="27"/>
  <c r="BB15" i="26" l="1"/>
  <c r="AZ15" i="26"/>
  <c r="AX15" i="26"/>
  <c r="AV15" i="26"/>
  <c r="AT15" i="26"/>
  <c r="AR15" i="26"/>
  <c r="AP15" i="26"/>
  <c r="BB14" i="26"/>
  <c r="AZ14" i="26"/>
  <c r="AX14" i="26"/>
  <c r="AV14" i="26"/>
  <c r="AT14" i="26"/>
  <c r="AR14" i="26"/>
  <c r="AP14" i="26"/>
  <c r="BB13" i="26"/>
  <c r="AZ13" i="26"/>
  <c r="AX13" i="26"/>
  <c r="AV13" i="26"/>
  <c r="AT13" i="26"/>
  <c r="AR13" i="26"/>
  <c r="AP13" i="26"/>
  <c r="AJ13" i="26"/>
  <c r="AK13" i="26" s="1"/>
  <c r="BH13" i="26" s="1"/>
  <c r="O13" i="26"/>
  <c r="P13" i="26" s="1"/>
  <c r="L13" i="26"/>
  <c r="M13" i="26" s="1"/>
  <c r="BC13" i="26" l="1"/>
  <c r="BE13" i="26" s="1"/>
  <c r="BF13" i="26" s="1"/>
  <c r="BG13" i="26" s="1"/>
  <c r="BC14" i="26"/>
  <c r="BD14" i="26" s="1"/>
  <c r="BC15" i="26"/>
  <c r="BD15" i="26" s="1"/>
  <c r="BD13" i="26"/>
  <c r="AL13" i="26"/>
  <c r="L13" i="24" l="1"/>
  <c r="M13" i="24" s="1"/>
  <c r="O13" i="24"/>
  <c r="P13" i="24" s="1"/>
  <c r="AJ13" i="24"/>
  <c r="AK13" i="24" s="1"/>
  <c r="AP13" i="24"/>
  <c r="AR13" i="24"/>
  <c r="AT13" i="24"/>
  <c r="AV13" i="24"/>
  <c r="AX13" i="24"/>
  <c r="AZ13" i="24"/>
  <c r="BB13" i="24"/>
  <c r="AP14" i="24"/>
  <c r="AR14" i="24"/>
  <c r="AT14" i="24"/>
  <c r="AV14" i="24"/>
  <c r="AX14" i="24"/>
  <c r="AZ14" i="24"/>
  <c r="BB14" i="24"/>
  <c r="AP15" i="24"/>
  <c r="AR15" i="24"/>
  <c r="AT15" i="24"/>
  <c r="AV15" i="24"/>
  <c r="AX15" i="24"/>
  <c r="AZ15" i="24"/>
  <c r="BB15" i="24"/>
  <c r="BC14" i="24" l="1"/>
  <c r="BD14" i="24" s="1"/>
  <c r="BC15" i="24"/>
  <c r="BC13" i="24"/>
  <c r="BD13" i="24" s="1"/>
  <c r="BH13" i="24"/>
  <c r="AL13" i="24"/>
  <c r="BE13" i="24" l="1"/>
  <c r="BF13" i="24" s="1"/>
  <c r="BG13" i="24" s="1"/>
  <c r="BB18" i="23"/>
  <c r="AZ18" i="23"/>
  <c r="AX18" i="23"/>
  <c r="AV18" i="23"/>
  <c r="AT18" i="23"/>
  <c r="AR18" i="23"/>
  <c r="AP18" i="23"/>
  <c r="BB17" i="23"/>
  <c r="AZ17" i="23"/>
  <c r="AX17" i="23"/>
  <c r="AV17" i="23"/>
  <c r="AT17" i="23"/>
  <c r="AR17" i="23"/>
  <c r="AP17" i="23"/>
  <c r="BB16" i="23"/>
  <c r="AZ16" i="23"/>
  <c r="AX16" i="23"/>
  <c r="AV16" i="23"/>
  <c r="AT16" i="23"/>
  <c r="AR16" i="23"/>
  <c r="AP16" i="23"/>
  <c r="AJ16" i="23"/>
  <c r="AK16" i="23" s="1"/>
  <c r="BH16" i="23" s="1"/>
  <c r="O16" i="23"/>
  <c r="P16" i="23" s="1"/>
  <c r="L16" i="23"/>
  <c r="M16" i="23" s="1"/>
  <c r="BB15" i="23"/>
  <c r="AZ15" i="23"/>
  <c r="AX15" i="23"/>
  <c r="AV15" i="23"/>
  <c r="AT15" i="23"/>
  <c r="AR15" i="23"/>
  <c r="AP15" i="23"/>
  <c r="BB14" i="23"/>
  <c r="AZ14" i="23"/>
  <c r="AX14" i="23"/>
  <c r="AV14" i="23"/>
  <c r="AT14" i="23"/>
  <c r="AR14" i="23"/>
  <c r="AP14" i="23"/>
  <c r="BB13" i="23"/>
  <c r="AZ13" i="23"/>
  <c r="AX13" i="23"/>
  <c r="AV13" i="23"/>
  <c r="AT13" i="23"/>
  <c r="AR13" i="23"/>
  <c r="AP13" i="23"/>
  <c r="AJ13" i="23"/>
  <c r="AK13" i="23" s="1"/>
  <c r="BH13" i="23" s="1"/>
  <c r="O13" i="23"/>
  <c r="P13" i="23" s="1"/>
  <c r="L13" i="23"/>
  <c r="M13" i="23" s="1"/>
  <c r="BC17" i="23" l="1"/>
  <c r="BD17" i="23" s="1"/>
  <c r="BC13" i="23"/>
  <c r="BD13" i="23" s="1"/>
  <c r="BC16" i="23"/>
  <c r="BD16" i="23" s="1"/>
  <c r="BC14" i="23"/>
  <c r="BD14" i="23" s="1"/>
  <c r="BC15" i="23"/>
  <c r="BC18" i="23"/>
  <c r="BE16" i="23" s="1"/>
  <c r="BF16" i="23" s="1"/>
  <c r="BG16" i="23" s="1"/>
  <c r="AL13" i="23"/>
  <c r="AL16" i="23"/>
  <c r="BE13" i="23" l="1"/>
  <c r="BF13" i="23" s="1"/>
  <c r="BG13" i="23" s="1"/>
  <c r="BB18" i="21"/>
  <c r="AZ18" i="21"/>
  <c r="AX18" i="21"/>
  <c r="AV18" i="21"/>
  <c r="AT18" i="21"/>
  <c r="AR18" i="21"/>
  <c r="AP18" i="21"/>
  <c r="BB17" i="21"/>
  <c r="AZ17" i="21"/>
  <c r="AX17" i="21"/>
  <c r="AV17" i="21"/>
  <c r="AT17" i="21"/>
  <c r="AR17" i="21"/>
  <c r="AP17" i="21"/>
  <c r="AJ16" i="21"/>
  <c r="AK16" i="21" s="1"/>
  <c r="BH16" i="21" s="1"/>
  <c r="O16" i="21"/>
  <c r="P16" i="21" s="1"/>
  <c r="L16" i="21"/>
  <c r="M16" i="21" s="1"/>
  <c r="BB15" i="21"/>
  <c r="AZ15" i="21"/>
  <c r="AX15" i="21"/>
  <c r="AV15" i="21"/>
  <c r="AT15" i="21"/>
  <c r="AR15" i="21"/>
  <c r="AP15" i="21"/>
  <c r="BB14" i="21"/>
  <c r="AZ14" i="21"/>
  <c r="AX14" i="21"/>
  <c r="AV14" i="21"/>
  <c r="AT14" i="21"/>
  <c r="AR14" i="21"/>
  <c r="AP14" i="21"/>
  <c r="BB13" i="21"/>
  <c r="AZ13" i="21"/>
  <c r="AX13" i="21"/>
  <c r="AV13" i="21"/>
  <c r="AT13" i="21"/>
  <c r="AR13" i="21"/>
  <c r="AP13" i="21"/>
  <c r="AJ13" i="21"/>
  <c r="AK13" i="21" s="1"/>
  <c r="BH13" i="21" s="1"/>
  <c r="O13" i="21"/>
  <c r="P13" i="21" s="1"/>
  <c r="L13" i="21"/>
  <c r="M13" i="21" s="1"/>
  <c r="BC17" i="21" l="1"/>
  <c r="BD17" i="21" s="1"/>
  <c r="BC13" i="21"/>
  <c r="BD13" i="21" s="1"/>
  <c r="BC14" i="21"/>
  <c r="BD14" i="21" s="1"/>
  <c r="BC15" i="21"/>
  <c r="BC18" i="21"/>
  <c r="BD18" i="21" s="1"/>
  <c r="AL16" i="21"/>
  <c r="AL13" i="21"/>
  <c r="BE16" i="21" l="1"/>
  <c r="BF16" i="21" s="1"/>
  <c r="BG16" i="21" s="1"/>
  <c r="BE13" i="21"/>
  <c r="BF13" i="21" s="1"/>
  <c r="BG13" i="21" s="1"/>
  <c r="BB15" i="20"/>
  <c r="AZ15" i="20"/>
  <c r="AX15" i="20"/>
  <c r="AV15" i="20"/>
  <c r="AT15" i="20"/>
  <c r="AR15" i="20"/>
  <c r="AP15" i="20"/>
  <c r="BB14" i="20"/>
  <c r="AZ14" i="20"/>
  <c r="AX14" i="20"/>
  <c r="AV14" i="20"/>
  <c r="AT14" i="20"/>
  <c r="AR14" i="20"/>
  <c r="AP14" i="20"/>
  <c r="BB13" i="20"/>
  <c r="AZ13" i="20"/>
  <c r="AX13" i="20"/>
  <c r="AV13" i="20"/>
  <c r="AT13" i="20"/>
  <c r="AR13" i="20"/>
  <c r="AP13" i="20"/>
  <c r="AJ13" i="20"/>
  <c r="AK13" i="20" s="1"/>
  <c r="BH13" i="20" s="1"/>
  <c r="O13" i="20"/>
  <c r="P13" i="20" s="1"/>
  <c r="L13" i="20"/>
  <c r="M13" i="20" s="1"/>
  <c r="BC14" i="20" l="1"/>
  <c r="BD14" i="20" s="1"/>
  <c r="BC13" i="20"/>
  <c r="BD13" i="20" s="1"/>
  <c r="BC15" i="20"/>
  <c r="BD15" i="20" s="1"/>
  <c r="AL13" i="20"/>
  <c r="BE13" i="20" l="1"/>
  <c r="BF13" i="20" s="1"/>
  <c r="BG13" i="20" s="1"/>
  <c r="BB24" i="19"/>
  <c r="AZ24" i="19"/>
  <c r="AX24" i="19"/>
  <c r="AV24" i="19"/>
  <c r="AT24" i="19"/>
  <c r="AR24" i="19"/>
  <c r="AP24" i="19"/>
  <c r="BB23" i="19"/>
  <c r="AZ23" i="19"/>
  <c r="AX23" i="19"/>
  <c r="AV23" i="19"/>
  <c r="AT23" i="19"/>
  <c r="AR23" i="19"/>
  <c r="AP23" i="19"/>
  <c r="BB22" i="19"/>
  <c r="AZ22" i="19"/>
  <c r="AX22" i="19"/>
  <c r="AV22" i="19"/>
  <c r="AT22" i="19"/>
  <c r="AR22" i="19"/>
  <c r="AP22" i="19"/>
  <c r="AJ22" i="19"/>
  <c r="AK22" i="19" s="1"/>
  <c r="BH22" i="19" s="1"/>
  <c r="O22" i="19"/>
  <c r="P22" i="19" s="1"/>
  <c r="L22" i="19"/>
  <c r="M22" i="19" s="1"/>
  <c r="BB21" i="19"/>
  <c r="AZ21" i="19"/>
  <c r="AX21" i="19"/>
  <c r="AV21" i="19"/>
  <c r="AT21" i="19"/>
  <c r="AR21" i="19"/>
  <c r="AP21" i="19"/>
  <c r="BB20" i="19"/>
  <c r="AZ20" i="19"/>
  <c r="AX20" i="19"/>
  <c r="AV20" i="19"/>
  <c r="AT20" i="19"/>
  <c r="AR20" i="19"/>
  <c r="AP20" i="19"/>
  <c r="BB19" i="19"/>
  <c r="AZ19" i="19"/>
  <c r="AX19" i="19"/>
  <c r="AV19" i="19"/>
  <c r="AT19" i="19"/>
  <c r="AR19" i="19"/>
  <c r="AP19" i="19"/>
  <c r="AJ19" i="19"/>
  <c r="AK19" i="19" s="1"/>
  <c r="BH19" i="19" s="1"/>
  <c r="O19" i="19"/>
  <c r="P19" i="19" s="1"/>
  <c r="L19" i="19"/>
  <c r="M19" i="19" s="1"/>
  <c r="BB18" i="19"/>
  <c r="AZ18" i="19"/>
  <c r="AX18" i="19"/>
  <c r="AV18" i="19"/>
  <c r="AT18" i="19"/>
  <c r="AR18" i="19"/>
  <c r="AP18" i="19"/>
  <c r="BB17" i="19"/>
  <c r="AZ17" i="19"/>
  <c r="AX17" i="19"/>
  <c r="AV17" i="19"/>
  <c r="AT17" i="19"/>
  <c r="AR17" i="19"/>
  <c r="AP17" i="19"/>
  <c r="BB16" i="19"/>
  <c r="AZ16" i="19"/>
  <c r="AX16" i="19"/>
  <c r="AV16" i="19"/>
  <c r="AT16" i="19"/>
  <c r="AR16" i="19"/>
  <c r="AP16" i="19"/>
  <c r="AJ16" i="19"/>
  <c r="AK16" i="19" s="1"/>
  <c r="BH16" i="19" s="1"/>
  <c r="O16" i="19"/>
  <c r="P16" i="19" s="1"/>
  <c r="L16" i="19"/>
  <c r="M16" i="19" s="1"/>
  <c r="BB15" i="19"/>
  <c r="AZ15" i="19"/>
  <c r="AX15" i="19"/>
  <c r="AV15" i="19"/>
  <c r="AT15" i="19"/>
  <c r="AR15" i="19"/>
  <c r="AP15" i="19"/>
  <c r="AZ14" i="19"/>
  <c r="AX14" i="19"/>
  <c r="AV14" i="19"/>
  <c r="AT14" i="19"/>
  <c r="AR14" i="19"/>
  <c r="AP14" i="19"/>
  <c r="BB13" i="19"/>
  <c r="AZ13" i="19"/>
  <c r="AX13" i="19"/>
  <c r="AV13" i="19"/>
  <c r="AT13" i="19"/>
  <c r="AR13" i="19"/>
  <c r="AP13" i="19"/>
  <c r="AJ13" i="19"/>
  <c r="AK13" i="19" s="1"/>
  <c r="BH13" i="19" s="1"/>
  <c r="O13" i="19"/>
  <c r="P13" i="19" s="1"/>
  <c r="L13" i="19"/>
  <c r="M13" i="19" s="1"/>
  <c r="BC13" i="19" l="1"/>
  <c r="BC19" i="19"/>
  <c r="BE19" i="19" s="1"/>
  <c r="BF19" i="19" s="1"/>
  <c r="BG19" i="19" s="1"/>
  <c r="BC21" i="19"/>
  <c r="BD21" i="19" s="1"/>
  <c r="BC22" i="19"/>
  <c r="BD22" i="19" s="1"/>
  <c r="BC18" i="19"/>
  <c r="BC16" i="19"/>
  <c r="BD16" i="19" s="1"/>
  <c r="BC15" i="19"/>
  <c r="BD15" i="19" s="1"/>
  <c r="BC17" i="19"/>
  <c r="BD17" i="19" s="1"/>
  <c r="BC20" i="19"/>
  <c r="BD20" i="19" s="1"/>
  <c r="BC23" i="19"/>
  <c r="BC24" i="19"/>
  <c r="BD24" i="19" s="1"/>
  <c r="BD13" i="19"/>
  <c r="BD19" i="19"/>
  <c r="AL22" i="19"/>
  <c r="AL16" i="19"/>
  <c r="AL13" i="19"/>
  <c r="AL19" i="19"/>
  <c r="BE22" i="19" l="1"/>
  <c r="BF22" i="19" s="1"/>
  <c r="BG22" i="19" s="1"/>
  <c r="BE16" i="19"/>
  <c r="BF16" i="19" s="1"/>
  <c r="BG16" i="19" s="1"/>
  <c r="BE13" i="19"/>
  <c r="BF13" i="19" s="1"/>
  <c r="BG13" i="19" s="1"/>
  <c r="BE16" i="18"/>
  <c r="BF16" i="18" s="1"/>
  <c r="AJ16" i="18"/>
  <c r="AK16" i="18" s="1"/>
  <c r="BH16" i="18" s="1"/>
  <c r="O16" i="18"/>
  <c r="P16" i="18" s="1"/>
  <c r="L16" i="18"/>
  <c r="M16" i="18" s="1"/>
  <c r="BE13" i="18"/>
  <c r="BF13" i="18" s="1"/>
  <c r="AJ13" i="18"/>
  <c r="AK13" i="18" s="1"/>
  <c r="BH13" i="18" s="1"/>
  <c r="O13" i="18"/>
  <c r="L13" i="18"/>
  <c r="M13" i="18" s="1"/>
  <c r="BG13" i="18" l="1"/>
  <c r="AL16" i="18"/>
  <c r="BG16" i="18"/>
  <c r="AL13" i="18"/>
  <c r="P13" i="18"/>
  <c r="BB15" i="17" l="1"/>
  <c r="AZ15" i="17"/>
  <c r="AX15" i="17"/>
  <c r="AV15" i="17"/>
  <c r="AT15" i="17"/>
  <c r="AR15" i="17"/>
  <c r="AP15" i="17"/>
  <c r="BB14" i="17"/>
  <c r="AZ14" i="17"/>
  <c r="AX14" i="17"/>
  <c r="AV14" i="17"/>
  <c r="AT14" i="17"/>
  <c r="AR14" i="17"/>
  <c r="AP14" i="17"/>
  <c r="BB13" i="17"/>
  <c r="AZ13" i="17"/>
  <c r="AX13" i="17"/>
  <c r="AV13" i="17"/>
  <c r="AT13" i="17"/>
  <c r="AR13" i="17"/>
  <c r="AP13" i="17"/>
  <c r="AJ13" i="17"/>
  <c r="AK13" i="17" s="1"/>
  <c r="BH13" i="17" s="1"/>
  <c r="O13" i="17"/>
  <c r="P13" i="17" s="1"/>
  <c r="L13" i="17"/>
  <c r="M13" i="17" s="1"/>
  <c r="BC15" i="17" l="1"/>
  <c r="BD15" i="17" s="1"/>
  <c r="BC14" i="17"/>
  <c r="BD14" i="17" s="1"/>
  <c r="BC13" i="17"/>
  <c r="BD13" i="17"/>
  <c r="AL13" i="17"/>
  <c r="BE13" i="17" l="1"/>
  <c r="BF13" i="17" s="1"/>
  <c r="BG13" i="17" s="1"/>
  <c r="BB18" i="16"/>
  <c r="AZ18" i="16"/>
  <c r="AX18" i="16"/>
  <c r="AV18" i="16"/>
  <c r="AT18" i="16"/>
  <c r="AR18" i="16"/>
  <c r="AP18" i="16"/>
  <c r="BB17" i="16"/>
  <c r="AZ17" i="16"/>
  <c r="AX17" i="16"/>
  <c r="AV17" i="16"/>
  <c r="AT17" i="16"/>
  <c r="AR17" i="16"/>
  <c r="AP17" i="16"/>
  <c r="BB16" i="16"/>
  <c r="AZ16" i="16"/>
  <c r="AX16" i="16"/>
  <c r="AV16" i="16"/>
  <c r="AT16" i="16"/>
  <c r="AR16" i="16"/>
  <c r="AP16" i="16"/>
  <c r="AJ16" i="16"/>
  <c r="AK16" i="16" s="1"/>
  <c r="BH16" i="16" s="1"/>
  <c r="O16" i="16"/>
  <c r="P16" i="16" s="1"/>
  <c r="L16" i="16"/>
  <c r="M16" i="16" s="1"/>
  <c r="BB15" i="16"/>
  <c r="AZ15" i="16"/>
  <c r="AX15" i="16"/>
  <c r="AV15" i="16"/>
  <c r="AT15" i="16"/>
  <c r="AR15" i="16"/>
  <c r="AP15" i="16"/>
  <c r="BB14" i="16"/>
  <c r="AZ14" i="16"/>
  <c r="AX14" i="16"/>
  <c r="AV14" i="16"/>
  <c r="AT14" i="16"/>
  <c r="AR14" i="16"/>
  <c r="AP14" i="16"/>
  <c r="BB13" i="16"/>
  <c r="AZ13" i="16"/>
  <c r="AX13" i="16"/>
  <c r="AV13" i="16"/>
  <c r="AT13" i="16"/>
  <c r="AR13" i="16"/>
  <c r="AP13" i="16"/>
  <c r="AJ13" i="16"/>
  <c r="AK13" i="16" s="1"/>
  <c r="BH13" i="16" s="1"/>
  <c r="O13" i="16"/>
  <c r="P13" i="16" s="1"/>
  <c r="L13" i="16"/>
  <c r="M13" i="16" s="1"/>
  <c r="BC13" i="16" l="1"/>
  <c r="BC15" i="16"/>
  <c r="BD15" i="16" s="1"/>
  <c r="BC17" i="16"/>
  <c r="BD17" i="16" s="1"/>
  <c r="BC16" i="16"/>
  <c r="BE16" i="16" s="1"/>
  <c r="BF16" i="16" s="1"/>
  <c r="BG16" i="16" s="1"/>
  <c r="BC18" i="16"/>
  <c r="BD18" i="16" s="1"/>
  <c r="BC14" i="16"/>
  <c r="BD14" i="16" s="1"/>
  <c r="BD13" i="16"/>
  <c r="AL16" i="16"/>
  <c r="AL13" i="16"/>
  <c r="BE13" i="16" l="1"/>
  <c r="BF13" i="16" s="1"/>
  <c r="BG13" i="16" s="1"/>
  <c r="BD16" i="16"/>
  <c r="BB16" i="15"/>
  <c r="AZ16" i="15"/>
  <c r="AX16" i="15"/>
  <c r="AV16" i="15"/>
  <c r="AT16" i="15"/>
  <c r="AR16" i="15"/>
  <c r="AP16" i="15"/>
  <c r="BD15" i="15"/>
  <c r="BB14" i="15"/>
  <c r="AZ14" i="15"/>
  <c r="AX14" i="15"/>
  <c r="AV14" i="15"/>
  <c r="AT14" i="15"/>
  <c r="AR14" i="15"/>
  <c r="AP14" i="15"/>
  <c r="BB13" i="15"/>
  <c r="AZ13" i="15"/>
  <c r="AX13" i="15"/>
  <c r="AV13" i="15"/>
  <c r="AT13" i="15"/>
  <c r="AR13" i="15"/>
  <c r="AP13" i="15"/>
  <c r="AJ13" i="15"/>
  <c r="AK13" i="15" s="1"/>
  <c r="BH13" i="15" s="1"/>
  <c r="O13" i="15"/>
  <c r="P13" i="15" s="1"/>
  <c r="L13" i="15"/>
  <c r="M13" i="15" s="1"/>
  <c r="BC16" i="15" l="1"/>
  <c r="BD16" i="15" s="1"/>
  <c r="BC13" i="15"/>
  <c r="BC14" i="15"/>
  <c r="BD14" i="15" s="1"/>
  <c r="AL13" i="15"/>
  <c r="BE13" i="15" l="1"/>
  <c r="BF13" i="15" s="1"/>
  <c r="BG13" i="15" s="1"/>
  <c r="BD13" i="15"/>
  <c r="BB21" i="14"/>
  <c r="AZ21" i="14"/>
  <c r="AX21" i="14"/>
  <c r="AV21" i="14"/>
  <c r="AT21" i="14"/>
  <c r="AR21" i="14"/>
  <c r="AP21" i="14"/>
  <c r="BB20" i="14"/>
  <c r="AZ20" i="14"/>
  <c r="AX20" i="14"/>
  <c r="AV20" i="14"/>
  <c r="AT20" i="14"/>
  <c r="AR20" i="14"/>
  <c r="AP20" i="14"/>
  <c r="BB19" i="14"/>
  <c r="AZ19" i="14"/>
  <c r="AX19" i="14"/>
  <c r="AV19" i="14"/>
  <c r="AT19" i="14"/>
  <c r="AR19" i="14"/>
  <c r="AP19" i="14"/>
  <c r="AJ19" i="14"/>
  <c r="AK19" i="14" s="1"/>
  <c r="BH19" i="14" s="1"/>
  <c r="O19" i="14"/>
  <c r="P19" i="14" s="1"/>
  <c r="L19" i="14"/>
  <c r="M19" i="14" s="1"/>
  <c r="BB18" i="14"/>
  <c r="AZ18" i="14"/>
  <c r="AX18" i="14"/>
  <c r="AV18" i="14"/>
  <c r="AT18" i="14"/>
  <c r="AR18" i="14"/>
  <c r="AP18" i="14"/>
  <c r="BB17" i="14"/>
  <c r="AZ17" i="14"/>
  <c r="AX17" i="14"/>
  <c r="AV17" i="14"/>
  <c r="AT17" i="14"/>
  <c r="AR17" i="14"/>
  <c r="AP17" i="14"/>
  <c r="BB16" i="14"/>
  <c r="AZ16" i="14"/>
  <c r="AX16" i="14"/>
  <c r="AV16" i="14"/>
  <c r="AT16" i="14"/>
  <c r="AR16" i="14"/>
  <c r="AP16" i="14"/>
  <c r="AJ16" i="14"/>
  <c r="AK16" i="14" s="1"/>
  <c r="BH16" i="14" s="1"/>
  <c r="O16" i="14"/>
  <c r="P16" i="14" s="1"/>
  <c r="L16" i="14"/>
  <c r="M16" i="14" s="1"/>
  <c r="BB15" i="14"/>
  <c r="AZ15" i="14"/>
  <c r="AX15" i="14"/>
  <c r="AV15" i="14"/>
  <c r="AT15" i="14"/>
  <c r="AR15" i="14"/>
  <c r="AP15" i="14"/>
  <c r="BB14" i="14"/>
  <c r="AZ14" i="14"/>
  <c r="AX14" i="14"/>
  <c r="AV14" i="14"/>
  <c r="AT14" i="14"/>
  <c r="AR14" i="14"/>
  <c r="AP14" i="14"/>
  <c r="BB13" i="14"/>
  <c r="AZ13" i="14"/>
  <c r="AX13" i="14"/>
  <c r="AV13" i="14"/>
  <c r="AT13" i="14"/>
  <c r="AR13" i="14"/>
  <c r="AP13" i="14"/>
  <c r="AJ13" i="14"/>
  <c r="AK13" i="14" s="1"/>
  <c r="BH13" i="14" s="1"/>
  <c r="O13" i="14"/>
  <c r="P13" i="14" s="1"/>
  <c r="L13" i="14"/>
  <c r="M13" i="14" s="1"/>
  <c r="BC21" i="14" l="1"/>
  <c r="BD21" i="14" s="1"/>
  <c r="BC17" i="14"/>
  <c r="BD17" i="14" s="1"/>
  <c r="BC18" i="14"/>
  <c r="BC13" i="14"/>
  <c r="BD13" i="14" s="1"/>
  <c r="BC15" i="14"/>
  <c r="BC16" i="14"/>
  <c r="BD16" i="14" s="1"/>
  <c r="BC14" i="14"/>
  <c r="BD14" i="14" s="1"/>
  <c r="BC19" i="14"/>
  <c r="BD19" i="14" s="1"/>
  <c r="BC20" i="14"/>
  <c r="BD20" i="14" s="1"/>
  <c r="AL19" i="14"/>
  <c r="AL13" i="14"/>
  <c r="AL16" i="14"/>
  <c r="BE16" i="14" l="1"/>
  <c r="BF16" i="14" s="1"/>
  <c r="BG16" i="14" s="1"/>
  <c r="BE19" i="14"/>
  <c r="BF19" i="14" s="1"/>
  <c r="BG19" i="14" s="1"/>
  <c r="BE13" i="14"/>
  <c r="BF13" i="14" s="1"/>
  <c r="BG13" i="14" s="1"/>
  <c r="BB18" i="13"/>
  <c r="AZ18" i="13"/>
  <c r="AX18" i="13"/>
  <c r="AV18" i="13"/>
  <c r="AT18" i="13"/>
  <c r="AR18" i="13"/>
  <c r="AP18" i="13"/>
  <c r="BB17" i="13"/>
  <c r="AZ17" i="13"/>
  <c r="AX17" i="13"/>
  <c r="AV17" i="13"/>
  <c r="AT17" i="13"/>
  <c r="AR17" i="13"/>
  <c r="AP17" i="13"/>
  <c r="BB16" i="13"/>
  <c r="AZ16" i="13"/>
  <c r="AX16" i="13"/>
  <c r="AV16" i="13"/>
  <c r="AT16" i="13"/>
  <c r="AR16" i="13"/>
  <c r="AP16" i="13"/>
  <c r="AJ16" i="13"/>
  <c r="AK16" i="13" s="1"/>
  <c r="BH16" i="13" s="1"/>
  <c r="O16" i="13"/>
  <c r="P16" i="13" s="1"/>
  <c r="L16" i="13"/>
  <c r="M16" i="13" s="1"/>
  <c r="BB15" i="13"/>
  <c r="AZ15" i="13"/>
  <c r="AX15" i="13"/>
  <c r="AV15" i="13"/>
  <c r="AT15" i="13"/>
  <c r="AR15" i="13"/>
  <c r="AP15" i="13"/>
  <c r="BB14" i="13"/>
  <c r="AZ14" i="13"/>
  <c r="AX14" i="13"/>
  <c r="AV14" i="13"/>
  <c r="AT14" i="13"/>
  <c r="AR14" i="13"/>
  <c r="AP14" i="13"/>
  <c r="BB13" i="13"/>
  <c r="AZ13" i="13"/>
  <c r="AX13" i="13"/>
  <c r="AV13" i="13"/>
  <c r="AT13" i="13"/>
  <c r="AR13" i="13"/>
  <c r="AP13" i="13"/>
  <c r="AJ13" i="13"/>
  <c r="AK13" i="13" s="1"/>
  <c r="BH13" i="13" s="1"/>
  <c r="O13" i="13"/>
  <c r="P13" i="13" s="1"/>
  <c r="L13" i="13"/>
  <c r="M13" i="13" s="1"/>
  <c r="BC17" i="13" l="1"/>
  <c r="BD17" i="13" s="1"/>
  <c r="BC13" i="13"/>
  <c r="BC16" i="13"/>
  <c r="BE16" i="13" s="1"/>
  <c r="BF16" i="13" s="1"/>
  <c r="BG16" i="13" s="1"/>
  <c r="BC14" i="13"/>
  <c r="BD14" i="13" s="1"/>
  <c r="BC15" i="13"/>
  <c r="BC18" i="13"/>
  <c r="BD13" i="13"/>
  <c r="AL13" i="13"/>
  <c r="AL16" i="13"/>
  <c r="BD16" i="13" l="1"/>
  <c r="BE13" i="13"/>
  <c r="BF13" i="13" s="1"/>
  <c r="BG13" i="13" s="1"/>
  <c r="BB15" i="12"/>
  <c r="AZ15" i="12"/>
  <c r="AX15" i="12"/>
  <c r="AV15" i="12"/>
  <c r="AT15" i="12"/>
  <c r="AR15" i="12"/>
  <c r="AP15" i="12"/>
  <c r="BB14" i="12"/>
  <c r="AZ14" i="12"/>
  <c r="AX14" i="12"/>
  <c r="AV14" i="12"/>
  <c r="AT14" i="12"/>
  <c r="AR14" i="12"/>
  <c r="AP14" i="12"/>
  <c r="BB13" i="12"/>
  <c r="AZ13" i="12"/>
  <c r="AX13" i="12"/>
  <c r="AV13" i="12"/>
  <c r="AT13" i="12"/>
  <c r="AR13" i="12"/>
  <c r="AP13" i="12"/>
  <c r="AJ13" i="12"/>
  <c r="AK13" i="12" s="1"/>
  <c r="BH13" i="12" s="1"/>
  <c r="O13" i="12"/>
  <c r="P13" i="12" s="1"/>
  <c r="L13" i="12"/>
  <c r="M13" i="12" s="1"/>
  <c r="BC14" i="12" l="1"/>
  <c r="BD14" i="12" s="1"/>
  <c r="BC13" i="12"/>
  <c r="BD13" i="12" s="1"/>
  <c r="BC15" i="12"/>
  <c r="BD15" i="12" s="1"/>
  <c r="AL13" i="12"/>
  <c r="BE13" i="12" l="1"/>
  <c r="BF13" i="12" s="1"/>
  <c r="BG13" i="12" s="1"/>
  <c r="BB18" i="10"/>
  <c r="AZ18" i="10"/>
  <c r="AX18" i="10"/>
  <c r="AV18" i="10"/>
  <c r="AT18" i="10"/>
  <c r="AR18" i="10"/>
  <c r="AP18" i="10"/>
  <c r="BB17" i="10"/>
  <c r="AZ17" i="10"/>
  <c r="AX17" i="10"/>
  <c r="AV17" i="10"/>
  <c r="AT17" i="10"/>
  <c r="AR17" i="10"/>
  <c r="AP17" i="10"/>
  <c r="BB16" i="10"/>
  <c r="AZ16" i="10"/>
  <c r="AX16" i="10"/>
  <c r="AV16" i="10"/>
  <c r="AT16" i="10"/>
  <c r="AR16" i="10"/>
  <c r="AP16" i="10"/>
  <c r="AJ16" i="10"/>
  <c r="AK16" i="10" s="1"/>
  <c r="BH16" i="10" s="1"/>
  <c r="O16" i="10"/>
  <c r="P16" i="10" s="1"/>
  <c r="L16" i="10"/>
  <c r="M16" i="10" s="1"/>
  <c r="BB15" i="10"/>
  <c r="AZ15" i="10"/>
  <c r="AX15" i="10"/>
  <c r="AV15" i="10"/>
  <c r="AT15" i="10"/>
  <c r="AR15" i="10"/>
  <c r="AP15" i="10"/>
  <c r="BB14" i="10"/>
  <c r="AZ14" i="10"/>
  <c r="AX14" i="10"/>
  <c r="AV14" i="10"/>
  <c r="AT14" i="10"/>
  <c r="AR14" i="10"/>
  <c r="AP14" i="10"/>
  <c r="BB13" i="10"/>
  <c r="AZ13" i="10"/>
  <c r="AX13" i="10"/>
  <c r="AV13" i="10"/>
  <c r="AT13" i="10"/>
  <c r="AR13" i="10"/>
  <c r="AP13" i="10"/>
  <c r="AJ13" i="10"/>
  <c r="AK13" i="10" s="1"/>
  <c r="BH13" i="10" s="1"/>
  <c r="O13" i="10"/>
  <c r="L13" i="10"/>
  <c r="M13" i="10" s="1"/>
  <c r="BC18" i="10" l="1"/>
  <c r="BD18" i="10" s="1"/>
  <c r="BC13" i="10"/>
  <c r="BC15" i="10"/>
  <c r="BD15" i="10" s="1"/>
  <c r="BC14" i="10"/>
  <c r="BD14" i="10" s="1"/>
  <c r="BC17" i="10"/>
  <c r="BC16" i="10"/>
  <c r="BE16" i="10" s="1"/>
  <c r="BF16" i="10" s="1"/>
  <c r="BG16" i="10" s="1"/>
  <c r="AL13" i="10"/>
  <c r="P13" i="10"/>
  <c r="AL16" i="10"/>
  <c r="BD16" i="10" l="1"/>
  <c r="BE13" i="10"/>
  <c r="BF13" i="10" s="1"/>
  <c r="BG13" i="10" s="1"/>
  <c r="BD13" i="10"/>
  <c r="AT15" i="4" l="1"/>
  <c r="AT14" i="4"/>
  <c r="AT13" i="4"/>
  <c r="L13" i="4" l="1"/>
  <c r="O13" i="4"/>
  <c r="P13" i="4" s="1"/>
  <c r="AR14" i="4" l="1"/>
  <c r="AR15" i="4"/>
  <c r="AR13" i="4"/>
  <c r="AV14" i="4" l="1"/>
  <c r="AV15" i="4"/>
  <c r="AV13" i="4"/>
  <c r="M13" i="4" l="1"/>
  <c r="AJ13" i="4" l="1"/>
  <c r="BB15" i="4"/>
  <c r="AZ15" i="4"/>
  <c r="AX15" i="4"/>
  <c r="AP15" i="4"/>
  <c r="BB14" i="4"/>
  <c r="AZ14" i="4"/>
  <c r="AX14" i="4"/>
  <c r="AP14" i="4"/>
  <c r="BB13" i="4"/>
  <c r="AZ13" i="4"/>
  <c r="AX13" i="4"/>
  <c r="AP13" i="4"/>
  <c r="AK13" i="4" l="1"/>
  <c r="AL13" i="4" s="1"/>
  <c r="BC14" i="4"/>
  <c r="BD14" i="4" s="1"/>
  <c r="BC13" i="4"/>
  <c r="BC15" i="4"/>
  <c r="BD15" i="4" s="1"/>
  <c r="BH13" i="4" l="1"/>
  <c r="BE13" i="4"/>
  <c r="BF13" i="4" s="1"/>
  <c r="BG13" i="4" s="1"/>
  <c r="BD13"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2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2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2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200-000004000000}">
      <text>
        <r>
          <rPr>
            <sz val="9"/>
            <color rgb="FF000000"/>
            <rFont val="Tahoma"/>
            <family val="2"/>
          </rPr>
          <t xml:space="preserve">Se debe verificar que la DESCRIOCIÓN DEL RIESGO cumpla con todos estos items.
</t>
        </r>
      </text>
    </comment>
    <comment ref="Q11" authorId="0" shapeId="0" xr:uid="{00000000-0006-0000-02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2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200-000007000000}">
      <text>
        <r>
          <rPr>
            <sz val="9"/>
            <color rgb="FF000000"/>
            <rFont val="Tahoma"/>
            <family val="2"/>
          </rPr>
          <t>Se debe realizar una evaluación del control para determinar la SOLIDEZ del mismo.</t>
        </r>
      </text>
    </comment>
    <comment ref="BJ11" authorId="0" shapeId="0" xr:uid="{00000000-0006-0000-02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200-000009000000}">
      <text>
        <r>
          <rPr>
            <sz val="9"/>
            <color rgb="FF000000"/>
            <rFont val="Tahoma"/>
            <family val="2"/>
          </rPr>
          <t>Se debe identificar cuantas veces se ha materializado el riesgo.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4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4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I10" authorId="0" shapeId="0" xr:uid="{00000000-0006-0000-04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400-000004000000}">
      <text>
        <r>
          <rPr>
            <sz val="9"/>
            <color rgb="FF000000"/>
            <rFont val="Tahoma"/>
            <family val="2"/>
          </rPr>
          <t xml:space="preserve">Se debe verificar que la DESCRIOCIÓN DEL RIESGO cumpla con todos estos items.
</t>
        </r>
      </text>
    </comment>
    <comment ref="Q11" authorId="0" shapeId="0" xr:uid="{00000000-0006-0000-04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4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400-000007000000}">
      <text>
        <r>
          <rPr>
            <sz val="9"/>
            <color rgb="FF000000"/>
            <rFont val="Tahoma"/>
            <family val="2"/>
          </rPr>
          <t>Se debe realizar una evaluación del control para determinar la SOLIDEZ del mismo.</t>
        </r>
      </text>
    </comment>
    <comment ref="BI11" authorId="0" shapeId="0" xr:uid="{00000000-0006-0000-04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400-000009000000}">
      <text>
        <r>
          <rPr>
            <sz val="9"/>
            <color rgb="FF000000"/>
            <rFont val="Tahoma"/>
            <family val="2"/>
          </rPr>
          <t>Se debe identificar cuantas veces se ha materializado el riesgo.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5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5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5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500-000004000000}">
      <text>
        <r>
          <rPr>
            <sz val="9"/>
            <color rgb="FF000000"/>
            <rFont val="Tahoma"/>
            <family val="2"/>
          </rPr>
          <t xml:space="preserve">Se debe verificar que la DESCRIOCIÓN DEL RIESGO cumpla con todos estos items.
</t>
        </r>
      </text>
    </comment>
    <comment ref="Q11" authorId="0" shapeId="0" xr:uid="{00000000-0006-0000-05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5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500-000007000000}">
      <text>
        <r>
          <rPr>
            <sz val="9"/>
            <color rgb="FF000000"/>
            <rFont val="Tahoma"/>
            <family val="2"/>
          </rPr>
          <t>Se debe realizar una evaluación del control para determinar la SOLIDEZ del mismo.</t>
        </r>
      </text>
    </comment>
    <comment ref="BJ11" authorId="0" shapeId="0" xr:uid="{00000000-0006-0000-05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500-000009000000}">
      <text>
        <r>
          <rPr>
            <sz val="9"/>
            <color rgb="FF000000"/>
            <rFont val="Tahoma"/>
            <family val="2"/>
          </rPr>
          <t>Se debe identificar cuantas veces se ha materializado el riesgo.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6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6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6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600-000004000000}">
      <text>
        <r>
          <rPr>
            <sz val="9"/>
            <color rgb="FF000000"/>
            <rFont val="Tahoma"/>
            <family val="2"/>
          </rPr>
          <t xml:space="preserve">Se debe verificar que la DESCRIOCIÓN DEL RIESGO cumpla con todos estos items.
</t>
        </r>
      </text>
    </comment>
    <comment ref="Q11" authorId="0" shapeId="0" xr:uid="{00000000-0006-0000-06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6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600-000007000000}">
      <text>
        <r>
          <rPr>
            <sz val="9"/>
            <color rgb="FF000000"/>
            <rFont val="Tahoma"/>
            <family val="2"/>
          </rPr>
          <t>Se debe realizar una evaluación del control para determinar la SOLIDEZ del mismo.</t>
        </r>
      </text>
    </comment>
    <comment ref="BJ11" authorId="0" shapeId="0" xr:uid="{00000000-0006-0000-06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600-000009000000}">
      <text>
        <r>
          <rPr>
            <sz val="9"/>
            <color rgb="FF000000"/>
            <rFont val="Tahoma"/>
            <family val="2"/>
          </rPr>
          <t>Se debe identificar cuantas veces se ha materializado el riesgo.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7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7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7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700-000004000000}">
      <text>
        <r>
          <rPr>
            <sz val="9"/>
            <color rgb="FF000000"/>
            <rFont val="Tahoma"/>
            <family val="2"/>
          </rPr>
          <t xml:space="preserve">Se debe verificar que la DESCRIOCIÓN DEL RIESGO cumpla con todos estos items.
</t>
        </r>
      </text>
    </comment>
    <comment ref="Q11" authorId="0" shapeId="0" xr:uid="{00000000-0006-0000-07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7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700-000007000000}">
      <text>
        <r>
          <rPr>
            <sz val="9"/>
            <color rgb="FF000000"/>
            <rFont val="Tahoma"/>
            <family val="2"/>
          </rPr>
          <t>Se debe realizar una evaluación del control para determinar la SOLIDEZ del mismo.</t>
        </r>
      </text>
    </comment>
    <comment ref="BJ11" authorId="0" shapeId="0" xr:uid="{00000000-0006-0000-07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700-000009000000}">
      <text>
        <r>
          <rPr>
            <sz val="9"/>
            <color rgb="FF000000"/>
            <rFont val="Tahoma"/>
            <family val="2"/>
          </rPr>
          <t>Se debe identificar cuantas veces se ha materializado el riesgo.</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8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8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8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800-000004000000}">
      <text>
        <r>
          <rPr>
            <sz val="9"/>
            <color rgb="FF000000"/>
            <rFont val="Tahoma"/>
            <family val="2"/>
          </rPr>
          <t xml:space="preserve">Se debe verificar que la DESCRIOCIÓN DEL RIESGO cumpla con todos estos items.
</t>
        </r>
      </text>
    </comment>
    <comment ref="Q11" authorId="0" shapeId="0" xr:uid="{00000000-0006-0000-08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8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800-000007000000}">
      <text>
        <r>
          <rPr>
            <sz val="9"/>
            <color rgb="FF000000"/>
            <rFont val="Tahoma"/>
            <family val="2"/>
          </rPr>
          <t>Se debe realizar una evaluación del control para determinar la SOLIDEZ del mismo.</t>
        </r>
      </text>
    </comment>
    <comment ref="BJ11" authorId="0" shapeId="0" xr:uid="{00000000-0006-0000-08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800-000009000000}">
      <text>
        <r>
          <rPr>
            <sz val="9"/>
            <color rgb="FF000000"/>
            <rFont val="Tahoma"/>
            <family val="2"/>
          </rPr>
          <t>Se debe identificar cuantas veces se ha materializado el riesgo.</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9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9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9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900-000004000000}">
      <text>
        <r>
          <rPr>
            <sz val="9"/>
            <color rgb="FF000000"/>
            <rFont val="Tahoma"/>
            <family val="2"/>
          </rPr>
          <t xml:space="preserve">Se debe verificar que la DESCRIOCIÓN DEL RIESGO cumpla con todos estos items.
</t>
        </r>
      </text>
    </comment>
    <comment ref="Q11" authorId="0" shapeId="0" xr:uid="{00000000-0006-0000-09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9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900-000007000000}">
      <text>
        <r>
          <rPr>
            <sz val="9"/>
            <color rgb="FF000000"/>
            <rFont val="Tahoma"/>
            <family val="2"/>
          </rPr>
          <t>Se debe realizar una evaluación del control para determinar la SOLIDEZ del mismo.</t>
        </r>
      </text>
    </comment>
    <comment ref="BJ11" authorId="0" shapeId="0" xr:uid="{00000000-0006-0000-09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900-000009000000}">
      <text>
        <r>
          <rPr>
            <sz val="9"/>
            <color rgb="FF000000"/>
            <rFont val="Tahoma"/>
            <family val="2"/>
          </rPr>
          <t>Se debe identificar cuantas veces se ha materializado el riesgo.</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A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A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A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A00-000004000000}">
      <text>
        <r>
          <rPr>
            <sz val="9"/>
            <color rgb="FF000000"/>
            <rFont val="Tahoma"/>
            <family val="2"/>
          </rPr>
          <t xml:space="preserve">Se debe verificar que la DESCRIOCIÓN DEL RIESGO cumpla con todos estos items.
</t>
        </r>
      </text>
    </comment>
    <comment ref="Q11" authorId="0" shapeId="0" xr:uid="{00000000-0006-0000-0A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A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A00-000007000000}">
      <text>
        <r>
          <rPr>
            <sz val="9"/>
            <color rgb="FF000000"/>
            <rFont val="Tahoma"/>
            <family val="2"/>
          </rPr>
          <t>Se debe realizar una evaluación del control para determinar la SOLIDEZ del mismo.</t>
        </r>
      </text>
    </comment>
    <comment ref="BJ11" authorId="0" shapeId="0" xr:uid="{00000000-0006-0000-0A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A00-000009000000}">
      <text>
        <r>
          <rPr>
            <sz val="9"/>
            <color rgb="FF000000"/>
            <rFont val="Tahoma"/>
            <family val="2"/>
          </rPr>
          <t>Se debe identificar cuantas veces se ha materializado el riesgo.</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B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B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B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B00-000004000000}">
      <text>
        <r>
          <rPr>
            <sz val="9"/>
            <color rgb="FF000000"/>
            <rFont val="Tahoma"/>
            <family val="2"/>
          </rPr>
          <t xml:space="preserve">Se debe verificar que la DESCRIOCIÓN DEL RIESGO cumpla con todos estos items.
</t>
        </r>
      </text>
    </comment>
    <comment ref="Q11" authorId="0" shapeId="0" xr:uid="{00000000-0006-0000-0B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B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B00-000007000000}">
      <text>
        <r>
          <rPr>
            <sz val="9"/>
            <color rgb="FF000000"/>
            <rFont val="Tahoma"/>
            <family val="2"/>
          </rPr>
          <t>Se debe realizar una evaluación del control para determinar la SOLIDEZ del mismo.</t>
        </r>
      </text>
    </comment>
    <comment ref="BJ11" authorId="0" shapeId="0" xr:uid="{00000000-0006-0000-0B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B00-000009000000}">
      <text>
        <r>
          <rPr>
            <sz val="9"/>
            <color rgb="FF000000"/>
            <rFont val="Tahoma"/>
            <family val="2"/>
          </rPr>
          <t>Se debe identificar cuantas veces se ha materializado el riesgo.</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C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C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C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C00-000004000000}">
      <text>
        <r>
          <rPr>
            <sz val="9"/>
            <color rgb="FF000000"/>
            <rFont val="Tahoma"/>
            <family val="2"/>
          </rPr>
          <t xml:space="preserve">Se debe verificar que la DESCRIOCIÓN DEL RIESGO cumpla con todos estos items.
</t>
        </r>
      </text>
    </comment>
    <comment ref="Q11" authorId="0" shapeId="0" xr:uid="{00000000-0006-0000-0C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C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C00-000007000000}">
      <text>
        <r>
          <rPr>
            <sz val="9"/>
            <color rgb="FF000000"/>
            <rFont val="Tahoma"/>
            <family val="2"/>
          </rPr>
          <t>Se debe realizar una evaluación del control para determinar la SOLIDEZ del mismo.</t>
        </r>
      </text>
    </comment>
    <comment ref="BJ11" authorId="0" shapeId="0" xr:uid="{00000000-0006-0000-0C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C00-000009000000}">
      <text>
        <r>
          <rPr>
            <sz val="9"/>
            <color rgb="FF000000"/>
            <rFont val="Tahoma"/>
            <family val="2"/>
          </rPr>
          <t>Se debe identificar cuantas veces se ha materializado el riesgo.</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D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D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D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D00-000004000000}">
      <text>
        <r>
          <rPr>
            <sz val="9"/>
            <color rgb="FF000000"/>
            <rFont val="Tahoma"/>
            <family val="2"/>
          </rPr>
          <t xml:space="preserve">Se debe verificar que la DESCRIOCIÓN DEL RIESGO cumpla con todos estos items.
</t>
        </r>
      </text>
    </comment>
    <comment ref="Q11" authorId="0" shapeId="0" xr:uid="{00000000-0006-0000-0D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D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D00-000007000000}">
      <text>
        <r>
          <rPr>
            <sz val="9"/>
            <color rgb="FF000000"/>
            <rFont val="Tahoma"/>
            <family val="2"/>
          </rPr>
          <t>Se debe realizar una evaluación del control para determinar la SOLIDEZ del mismo.</t>
        </r>
      </text>
    </comment>
    <comment ref="BJ11" authorId="0" shapeId="0" xr:uid="{00000000-0006-0000-0D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D00-000009000000}">
      <text>
        <r>
          <rPr>
            <sz val="9"/>
            <color rgb="FF000000"/>
            <rFont val="Tahoma"/>
            <family val="2"/>
          </rPr>
          <t>Se debe identificar cuantas veces se ha materializado el riesgo.</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E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E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E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E00-000004000000}">
      <text>
        <r>
          <rPr>
            <sz val="9"/>
            <color rgb="FF000000"/>
            <rFont val="Tahoma"/>
            <family val="2"/>
          </rPr>
          <t xml:space="preserve">Se debe verificar que la DESCRIOCIÓN DEL RIESGO cumpla con todos estos items.
</t>
        </r>
      </text>
    </comment>
    <comment ref="Q11" authorId="0" shapeId="0" xr:uid="{00000000-0006-0000-0E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E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E00-000007000000}">
      <text>
        <r>
          <rPr>
            <sz val="9"/>
            <color rgb="FF000000"/>
            <rFont val="Tahoma"/>
            <family val="2"/>
          </rPr>
          <t>Se debe realizar una evaluación del control para determinar la SOLIDEZ del mismo.</t>
        </r>
      </text>
    </comment>
    <comment ref="BJ11" authorId="0" shapeId="0" xr:uid="{00000000-0006-0000-0E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E00-000009000000}">
      <text>
        <r>
          <rPr>
            <sz val="9"/>
            <color rgb="FF000000"/>
            <rFont val="Tahoma"/>
            <family val="2"/>
          </rPr>
          <t>Se debe identificar cuantas veces se ha materializado el riesgo.</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0F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0F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0F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0F00-000004000000}">
      <text>
        <r>
          <rPr>
            <sz val="9"/>
            <color rgb="FF000000"/>
            <rFont val="Tahoma"/>
            <family val="2"/>
          </rPr>
          <t xml:space="preserve">Se debe verificar que la DESCRIOCIÓN DEL RIESGO cumpla con todos estos items.
</t>
        </r>
      </text>
    </comment>
    <comment ref="Q11" authorId="0" shapeId="0" xr:uid="{00000000-0006-0000-0F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0F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0F00-000007000000}">
      <text>
        <r>
          <rPr>
            <sz val="9"/>
            <color rgb="FF000000"/>
            <rFont val="Tahoma"/>
            <family val="2"/>
          </rPr>
          <t>Se debe realizar una evaluación del control para determinar la SOLIDEZ del mismo.</t>
        </r>
      </text>
    </comment>
    <comment ref="BJ11" authorId="0" shapeId="0" xr:uid="{00000000-0006-0000-0F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0F00-000009000000}">
      <text>
        <r>
          <rPr>
            <sz val="9"/>
            <color rgb="FF000000"/>
            <rFont val="Tahoma"/>
            <family val="2"/>
          </rPr>
          <t>Se debe identificar cuantas veces se ha materializado el riesgo.</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10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10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10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1000-000004000000}">
      <text>
        <r>
          <rPr>
            <sz val="9"/>
            <color rgb="FF000000"/>
            <rFont val="Tahoma"/>
            <family val="2"/>
          </rPr>
          <t xml:space="preserve">Se debe verificar que la DESCRIOCIÓN DEL RIESGO cumpla con todos estos items.
</t>
        </r>
      </text>
    </comment>
    <comment ref="Q11" authorId="0" shapeId="0" xr:uid="{00000000-0006-0000-10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10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1000-000007000000}">
      <text>
        <r>
          <rPr>
            <sz val="9"/>
            <color rgb="FF000000"/>
            <rFont val="Tahoma"/>
            <family val="2"/>
          </rPr>
          <t>Se debe realizar una evaluación del control para determinar la SOLIDEZ del mismo.</t>
        </r>
      </text>
    </comment>
    <comment ref="BJ11" authorId="0" shapeId="0" xr:uid="{00000000-0006-0000-10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1000-000009000000}">
      <text>
        <r>
          <rPr>
            <sz val="9"/>
            <color rgb="FF000000"/>
            <rFont val="Tahoma"/>
            <family val="2"/>
          </rPr>
          <t>Se debe identificar cuantas veces se ha materializado el riesgo.</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11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11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11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1100-000004000000}">
      <text>
        <r>
          <rPr>
            <sz val="9"/>
            <color rgb="FF000000"/>
            <rFont val="Tahoma"/>
            <family val="2"/>
          </rPr>
          <t xml:space="preserve">Se debe verificar que la DESCRIOCIÓN DEL RIESGO cumpla con todos estos items.
</t>
        </r>
      </text>
    </comment>
    <comment ref="Q11" authorId="0" shapeId="0" xr:uid="{00000000-0006-0000-11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11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1100-000007000000}">
      <text>
        <r>
          <rPr>
            <sz val="9"/>
            <color rgb="FF000000"/>
            <rFont val="Tahoma"/>
            <family val="2"/>
          </rPr>
          <t>Se debe realizar una evaluación del control para determinar la SOLIDEZ del mismo.</t>
        </r>
      </text>
    </comment>
    <comment ref="BJ11" authorId="0" shapeId="0" xr:uid="{00000000-0006-0000-11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1100-000009000000}">
      <text>
        <r>
          <rPr>
            <sz val="9"/>
            <color rgb="FF000000"/>
            <rFont val="Tahoma"/>
            <family val="2"/>
          </rPr>
          <t>Se debe identificar cuantas veces se ha materializado el riesgo.</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Irma Jimenez</author>
  </authors>
  <commentList>
    <comment ref="D10" authorId="0" shapeId="0" xr:uid="{00000000-0006-0000-1200-000001000000}">
      <text>
        <r>
          <rPr>
            <sz val="9"/>
            <color rgb="FF000000"/>
            <rFont val="Tahoma"/>
            <family val="2"/>
          </rPr>
          <t>Esta etapa tiene el objetivo de identificar los riesgos que se encuentren o no bajo el control de la CDMB, teniendo en cuenta el analisis FODA realizado.</t>
        </r>
      </text>
    </comment>
    <comment ref="N10" authorId="0" shapeId="0" xr:uid="{00000000-0006-0000-1200-000002000000}">
      <text>
        <r>
          <rPr>
            <sz val="9"/>
            <color rgb="FF000000"/>
            <rFont val="Tahoma"/>
            <family val="2"/>
          </rPr>
          <t>En este punto se busca establecer la probabilidad de ocurrencia del riesgo y sus consecuencias o impacto, con el fin de estimar la zona de riesgo inicial (RIESGO INHERENTE).</t>
        </r>
      </text>
    </comment>
    <comment ref="BJ10" authorId="0" shapeId="0" xr:uid="{00000000-0006-0000-1200-000003000000}">
      <text>
        <r>
          <rPr>
            <sz val="9"/>
            <color rgb="FF000000"/>
            <rFont val="Tahoma"/>
            <family val="2"/>
          </rPr>
          <t>Es la respuesta establecida  para la mitigación de los diferentes riesgos.Para cualquier opción de tratamiento se deben diseñar un plan de acciones de actividades.</t>
        </r>
      </text>
    </comment>
    <comment ref="E11" authorId="0" shapeId="0" xr:uid="{00000000-0006-0000-1200-000004000000}">
      <text>
        <r>
          <rPr>
            <sz val="9"/>
            <color rgb="FF000000"/>
            <rFont val="Tahoma"/>
            <family val="2"/>
          </rPr>
          <t xml:space="preserve">Se debe verificar que la DESCRIOCIÓN DEL RIESGO cumpla con todos estos items.
</t>
        </r>
      </text>
    </comment>
    <comment ref="Q11" authorId="0" shapeId="0" xr:uid="{00000000-0006-0000-1200-000005000000}">
      <text>
        <r>
          <rPr>
            <sz val="9"/>
            <color rgb="FF000000"/>
            <rFont val="Tahoma"/>
            <family val="2"/>
          </rPr>
          <t>Se debe determinal el IMPACTO por medio de las siguientes preguntas. Iniciando cada pregunta con</t>
        </r>
        <r>
          <rPr>
            <b/>
            <sz val="9"/>
            <color rgb="FF000000"/>
            <rFont val="Tahoma"/>
            <family val="2"/>
          </rPr>
          <t xml:space="preserve"> Si el riesgo de corrupción se materializa podría…</t>
        </r>
      </text>
    </comment>
    <comment ref="AM11" authorId="0" shapeId="0" xr:uid="{00000000-0006-0000-1200-000006000000}">
      <text>
        <r>
          <rPr>
            <sz val="9"/>
            <color rgb="FF000000"/>
            <rFont val="Tahoma"/>
            <family val="2"/>
          </rPr>
          <t>Se debe entender las actividades de control, independientemente de la tipología de riesgo a tratar, deben tener una adecuada combinación para prevenir que la situación de riesgo se origine.</t>
        </r>
      </text>
    </comment>
    <comment ref="AN11" authorId="0" shapeId="0" xr:uid="{00000000-0006-0000-1200-000007000000}">
      <text>
        <r>
          <rPr>
            <sz val="9"/>
            <color rgb="FF000000"/>
            <rFont val="Tahoma"/>
            <family val="2"/>
          </rPr>
          <t>Se debe realizar una evaluación del control para determinar la SOLIDEZ del mismo.</t>
        </r>
      </text>
    </comment>
    <comment ref="BJ11" authorId="0" shapeId="0" xr:uid="{00000000-0006-0000-1200-000008000000}">
      <text>
        <r>
          <rPr>
            <sz val="9"/>
            <color rgb="FF000000"/>
            <rFont val="Tahoma"/>
            <family val="2"/>
          </rPr>
          <t>Revisar en la pestaña INSTRUCCIONES las alternativas según el IMPACTO  obtenido. Se debe recordar que los riesgos de corrupción NUNCA se ACEPTAN.</t>
        </r>
      </text>
    </comment>
    <comment ref="N12" authorId="0" shapeId="0" xr:uid="{00000000-0006-0000-1200-000009000000}">
      <text>
        <r>
          <rPr>
            <sz val="9"/>
            <color rgb="FF000000"/>
            <rFont val="Tahoma"/>
            <family val="2"/>
          </rPr>
          <t>Se debe identificar cuantas veces se ha materializado el riesgo.</t>
        </r>
      </text>
    </comment>
  </commentList>
</comments>
</file>

<file path=xl/sharedStrings.xml><?xml version="1.0" encoding="utf-8"?>
<sst xmlns="http://schemas.openxmlformats.org/spreadsheetml/2006/main" count="3757" uniqueCount="835">
  <si>
    <t>PROCESO</t>
  </si>
  <si>
    <t>OBJETIVO</t>
  </si>
  <si>
    <t>COD</t>
  </si>
  <si>
    <t>IMPACTO</t>
  </si>
  <si>
    <t>CLASIFICACIÓN DEL RIESGO</t>
  </si>
  <si>
    <t>FRECUENCIA</t>
  </si>
  <si>
    <t>R1</t>
  </si>
  <si>
    <t>AFECTACIÓN ECONÓMICA</t>
  </si>
  <si>
    <t>EJECUCIÓN Y ADMINISTRACIÓN DE PROCESOS</t>
  </si>
  <si>
    <t>FRAUDE EXTERNO</t>
  </si>
  <si>
    <t>FRAUDE INTERNO</t>
  </si>
  <si>
    <t>FALLAS TECNOLÓGICAS</t>
  </si>
  <si>
    <t>RELACIONES LABORALES</t>
  </si>
  <si>
    <t>USUARIOS, PRODUCTOS Y PRÁCTICAS</t>
  </si>
  <si>
    <t>DAÑOS A ACTIVOS FIJOS/EVENTOS EXTERNOS</t>
  </si>
  <si>
    <t>MUY BAJA</t>
  </si>
  <si>
    <t>BAJA</t>
  </si>
  <si>
    <t>MEDIA</t>
  </si>
  <si>
    <t>ALTA</t>
  </si>
  <si>
    <t>MUY ALTA</t>
  </si>
  <si>
    <t>LEVE</t>
  </si>
  <si>
    <t>MENOR</t>
  </si>
  <si>
    <t>MODERADO</t>
  </si>
  <si>
    <t>MAYOR</t>
  </si>
  <si>
    <t>CATASTRÓFICO</t>
  </si>
  <si>
    <t>TIPO DE RIESGO</t>
  </si>
  <si>
    <t>TIPO</t>
  </si>
  <si>
    <t>PESO</t>
  </si>
  <si>
    <t>IMPLEMENTACIÓN</t>
  </si>
  <si>
    <t>DOCUMENTACION</t>
  </si>
  <si>
    <t>EVIDENCIA</t>
  </si>
  <si>
    <t>PREVENTIVO</t>
  </si>
  <si>
    <t>CORRECTIVO</t>
  </si>
  <si>
    <t>DETECTIVO</t>
  </si>
  <si>
    <t>AUTOMATICO</t>
  </si>
  <si>
    <t>MANUAL</t>
  </si>
  <si>
    <t>DOCUMENTADO</t>
  </si>
  <si>
    <t>SIN DOCUMENTAR</t>
  </si>
  <si>
    <t>CONTINUA</t>
  </si>
  <si>
    <t>ALEATORIA</t>
  </si>
  <si>
    <t>CON REGISTRO</t>
  </si>
  <si>
    <t>SIN REGISTRO</t>
  </si>
  <si>
    <t>DESPUES DE CONTROLES</t>
  </si>
  <si>
    <t>RESPONSABLE</t>
  </si>
  <si>
    <t>% #</t>
  </si>
  <si>
    <t>TRATAMIENTO</t>
  </si>
  <si>
    <t>MITIGAR</t>
  </si>
  <si>
    <t>TRANSFERIR</t>
  </si>
  <si>
    <t>ACEPTAR</t>
  </si>
  <si>
    <t>EVITAR</t>
  </si>
  <si>
    <t>TRATAMIENTO DEL RIESGO</t>
  </si>
  <si>
    <t>PLAN DE ACCIÓN</t>
  </si>
  <si>
    <t>ESTADO</t>
  </si>
  <si>
    <t>GESTIÓN</t>
  </si>
  <si>
    <t>IDENTIFICACIÓN DEL RIESGO</t>
  </si>
  <si>
    <t>IDENTIFICACION IMPACTO</t>
  </si>
  <si>
    <t>CALIFICACION IMPACTO</t>
  </si>
  <si>
    <t>TIPO DE ACTIVO DE INFORMACION</t>
  </si>
  <si>
    <t>NOMBRE DEL ACTIVO DE INFORMACIÓN</t>
  </si>
  <si>
    <t>PERDIDA DE CONFIDENCIALIDAD</t>
  </si>
  <si>
    <t>PERDIDA DE LA INTEGRIDAD</t>
  </si>
  <si>
    <t>PERDIDA DE LA DISPONIBILIDAD</t>
  </si>
  <si>
    <t>SEGURIDAD DE LA INFORMACIÓN</t>
  </si>
  <si>
    <t>Afectación Economica</t>
  </si>
  <si>
    <t>MENOR A 10 SMLMV</t>
  </si>
  <si>
    <t>ENTRE 10 Y 50 SMLMV</t>
  </si>
  <si>
    <t>ENTRE 100 Y 500 SMLMV</t>
  </si>
  <si>
    <t>ENTRE 50 Y 100 SMLMV</t>
  </si>
  <si>
    <t>MAYOR A 500 SMLMV</t>
  </si>
  <si>
    <t>CLASIFICACIÓN PROBABILIDAD</t>
  </si>
  <si>
    <t>FRECUENCIA DE LA ACTIVIDAD</t>
  </si>
  <si>
    <t>MAXIMO 2 VECES POR AÑO</t>
  </si>
  <si>
    <t>3 A 24 VECES POR AÑO</t>
  </si>
  <si>
    <t>24 A 500 VECES POR AÑO</t>
  </si>
  <si>
    <t>500 A 5000 VECES POR AÑO</t>
  </si>
  <si>
    <t>MÁS DE 5000 VECES POR AÑO</t>
  </si>
  <si>
    <t>ABIERTO</t>
  </si>
  <si>
    <t>EN CURSO</t>
  </si>
  <si>
    <t>CERRADO</t>
  </si>
  <si>
    <t>Pérdidas derivadas de errores en la ejecución y administración de procesos.</t>
  </si>
  <si>
    <t>Errores en hardware, software, telecomunicaciones, interrupción de servicios básicos.</t>
  </si>
  <si>
    <t>Pérdida por daños o extravíos de los activos fijos por desastres naturales u otros riesgos/eventos externos como atentados, vandalismo, orden público.</t>
  </si>
  <si>
    <t>Pérdida derivada de actos de fraude por personas ajenas a la organización (no participa personal de la entidad).</t>
  </si>
  <si>
    <t>Pérdida debido a actos de fraude, actuaciones irregulares, comisión de hechos delictivos abuso de confianza, apropiación indebida, incumplimiento de regulaciones legales o internas de la entidad en las cuales está involucrado por lo menos 1 participante interno de la organización, son realizadas de forma intencional y/o con ánimo de lucro para sí mismo o para terceros.</t>
  </si>
  <si>
    <t>Pérdidas que surgen de acciones contrarias a las leyes o acuerdos de empleo, salud o seguridad, del pago de demandas por daños personales o de discriminación.</t>
  </si>
  <si>
    <t>Fallas negligentes o involuntarias de las obligaciones frente a los usuarios y que impiden satisfacer una obligación profesional frente a éstos.</t>
  </si>
  <si>
    <t>El riesgo afecta la imagen de algún área de la organización.</t>
  </si>
  <si>
    <t>El riesgo afecta la imagen de la entidad con algunos usuarios de relevancia frente al logro de los objetivos.</t>
  </si>
  <si>
    <t>El riesgo afecta la imagen de la entidad con efecto publicitario sostenido a nivel de sector administrativo, nivel departamental o municipal.</t>
  </si>
  <si>
    <t>PROCESOS</t>
  </si>
  <si>
    <t>GESTIÓN ESTRATÉGICA</t>
  </si>
  <si>
    <t>GESTIÓN DEL CONOCIMIENTO AMBIENTAL</t>
  </si>
  <si>
    <t>ORDENAMIENTO Y PLANIFICACIÓN AMBIENTAL</t>
  </si>
  <si>
    <t>CULTURA AMBIENTAL</t>
  </si>
  <si>
    <t>GESTIÓN INTEGRAL DE LA OFERTA AMBIENTAL</t>
  </si>
  <si>
    <t>GESTIÓN DEL RIESGO AMBIENTAL TERRITORIAL</t>
  </si>
  <si>
    <t>EVALUACIÓN Y CONTROL A LA DEMANDA AMBIENTAL</t>
  </si>
  <si>
    <t>GESTIÓN DE LOS RECURSOS FINANCIEROS</t>
  </si>
  <si>
    <t>GESTIÓN JURÍDICA</t>
  </si>
  <si>
    <t>GESTIÓN DEL TALENTO HUMANO</t>
  </si>
  <si>
    <t>GESTIÓN DOCUMENTAL</t>
  </si>
  <si>
    <t>ADQUISICIÓN DE BIENES Y SERVICIOS</t>
  </si>
  <si>
    <t>GESTIÓN DE TECNOLOGÍA DE LA INFORMACIÓN</t>
  </si>
  <si>
    <t>GESTIÓN DE LOS RECURSOS FÍSICOS</t>
  </si>
  <si>
    <t>RELACIONES CON PARTES INTERESADAS</t>
  </si>
  <si>
    <t>EVALUACIÓN Y SEGUIMIENTO DEL SIGC</t>
  </si>
  <si>
    <t>CODIGO</t>
  </si>
  <si>
    <t>VULNERABILIDADES</t>
  </si>
  <si>
    <t>AMENAZAS</t>
  </si>
  <si>
    <t>FACTOR DE RIESGOS</t>
  </si>
  <si>
    <t>TALENTO HUMANO</t>
  </si>
  <si>
    <t>TECNOLOGIA</t>
  </si>
  <si>
    <t>INFRAESTRUCTURA</t>
  </si>
  <si>
    <t>EVENTO EXTERNO</t>
  </si>
  <si>
    <t>POSIBILIDAD DE AFECTACIÓN ECONÓMICA</t>
  </si>
  <si>
    <t>POSIBILIDAD DE AFECTACIÓN REPUTACIONAL</t>
  </si>
  <si>
    <t>HARDWARE</t>
  </si>
  <si>
    <t>SOFTWARE</t>
  </si>
  <si>
    <t>RED</t>
  </si>
  <si>
    <t>PERSONAL</t>
  </si>
  <si>
    <t>LUGAR</t>
  </si>
  <si>
    <t>ORGANIZACIÓN</t>
  </si>
  <si>
    <t>DAÑO FISICO</t>
  </si>
  <si>
    <t>EVENTOS NATURALES</t>
  </si>
  <si>
    <t>PERDIDAS DE LOS SERVICIOS ESENCIALES</t>
  </si>
  <si>
    <t>PERTURBACIÓN DEBIDA A LA RADIACION</t>
  </si>
  <si>
    <t>COMPROMISO DE LA INFORMACIÓN</t>
  </si>
  <si>
    <t>FALLAS TECNICAS</t>
  </si>
  <si>
    <t>ACCIONES NO AUTORIZADAS</t>
  </si>
  <si>
    <t>COMPROMISO DE LAS FUNCIONES</t>
  </si>
  <si>
    <t>VERSIÓN</t>
  </si>
  <si>
    <t>ELABORÓ</t>
  </si>
  <si>
    <t>REVISÓ</t>
  </si>
  <si>
    <t>APROBÓ</t>
  </si>
  <si>
    <t>CORPORACIÓN AUTONOMA REGIONAL PARA LA DEFENSA DE LA MESETA DE BUCARAMANGA- CDMB</t>
  </si>
  <si>
    <t>PROBABILIDAD</t>
  </si>
  <si>
    <t>MAPA DE RIEGOS DE CORRUPCIÓN</t>
  </si>
  <si>
    <t>CONTROLES</t>
  </si>
  <si>
    <t xml:space="preserve">PROBABILIDAD </t>
  </si>
  <si>
    <t>¿Afectar al grupo de funcionarios del proceso?</t>
  </si>
  <si>
    <t>¿Afectar el cumplimiento de metas y objetivos de la dependencia?</t>
  </si>
  <si>
    <t>¿Afectar el cumplimiento de misión de la entidad?</t>
  </si>
  <si>
    <t>¿Afectar el cumplimiento de la misión del sector al que pertenece la entidad?</t>
  </si>
  <si>
    <t>¿Generar pérdida de confianza de la entidad, afectando su reputación?</t>
  </si>
  <si>
    <t>¿Generar pérdida de recursos económicos?</t>
  </si>
  <si>
    <t>¿Afectar la generación de los productos o la prestación de servicios?</t>
  </si>
  <si>
    <t>¿Dar lugar al detrimento de calidad de vida de la comunidad por la pérdida del bien, servicios o recursos públicos?</t>
  </si>
  <si>
    <t>¿Generar pérdida de información de la entidad?</t>
  </si>
  <si>
    <t>¿Generar intervención de los órganos de control, de la Fiscalía u otro ente?</t>
  </si>
  <si>
    <t>¿Dar lugar a procesos sancionatorios?</t>
  </si>
  <si>
    <t>¿Dar lugar a procesos disciplinarios?</t>
  </si>
  <si>
    <t>¿Dar lugar a procesos fiscales?</t>
  </si>
  <si>
    <t>¿Dar lugar a procesos penales?</t>
  </si>
  <si>
    <t>¿Generar pérdida de credibilidad del sector?</t>
  </si>
  <si>
    <t>¿Ocasionar lesiones físicas o pérdida de vidas humanas?</t>
  </si>
  <si>
    <t>¿Afectar la imagen regional?</t>
  </si>
  <si>
    <t>¿Afectar la imagen nacional?</t>
  </si>
  <si>
    <t>¿Generar daño ambiental?</t>
  </si>
  <si>
    <t>#</t>
  </si>
  <si>
    <t>¿Responsable asignado?</t>
  </si>
  <si>
    <t>¿El responsable tiene autoridad y funciones en la ejecucion del control?</t>
  </si>
  <si>
    <t>¿Periodicidad?</t>
  </si>
  <si>
    <t>¿Proposito?</t>
  </si>
  <si>
    <t>¿La fuente de información es confiable para la ejecución del control?</t>
  </si>
  <si>
    <t>¿Se investigan y se resuelven las salidas no conformes del control?</t>
  </si>
  <si>
    <t>¿Evidencia de la ejecuciónd el control?</t>
  </si>
  <si>
    <t>Sumatoria</t>
  </si>
  <si>
    <t>PROMEDIO</t>
  </si>
  <si>
    <t>SOLIDEZ DEL CONTROL</t>
  </si>
  <si>
    <t>7 preguntas</t>
  </si>
  <si>
    <t>19 PREG</t>
  </si>
  <si>
    <t>RARA VEZ</t>
  </si>
  <si>
    <t>Asignado</t>
  </si>
  <si>
    <t>Adecuado</t>
  </si>
  <si>
    <t>Oportuna</t>
  </si>
  <si>
    <t>Prevenir</t>
  </si>
  <si>
    <t>Confiable</t>
  </si>
  <si>
    <t>Se investigan y resuelven oportunamente</t>
  </si>
  <si>
    <t>Completa</t>
  </si>
  <si>
    <t>SI</t>
  </si>
  <si>
    <t>AL MENOS 1 VEZ EN LOS ULTIMOS 5 AÑOS</t>
  </si>
  <si>
    <t>IMPROBABLE</t>
  </si>
  <si>
    <t>No asignado</t>
  </si>
  <si>
    <t>Inadecuado</t>
  </si>
  <si>
    <t>Inoportuna</t>
  </si>
  <si>
    <t>Detectar</t>
  </si>
  <si>
    <t>No confiable</t>
  </si>
  <si>
    <t>No se investigan y resuelven oportunamente</t>
  </si>
  <si>
    <t>Incompleta</t>
  </si>
  <si>
    <t>NO</t>
  </si>
  <si>
    <t>REDUCIR</t>
  </si>
  <si>
    <t>AL MENOS 1 VEZ EN LOS ULTIMOS 2 AÑOS</t>
  </si>
  <si>
    <t>POSIBLE</t>
  </si>
  <si>
    <t>No es un control</t>
  </si>
  <si>
    <t>No existe</t>
  </si>
  <si>
    <t>AL MENOS 1 VEZ EN EL ULTIMO AÑO</t>
  </si>
  <si>
    <t>PROBABLE</t>
  </si>
  <si>
    <t>COMPARTIR</t>
  </si>
  <si>
    <t>MAS DE 1 VEZ AL AÑO</t>
  </si>
  <si>
    <t>CASI SEGURO</t>
  </si>
  <si>
    <t>INFORMACIÓN</t>
  </si>
  <si>
    <t>SERVICIOS</t>
  </si>
  <si>
    <t>INTANGIBLES</t>
  </si>
  <si>
    <t>COMPONENTES DE RED</t>
  </si>
  <si>
    <t>PERSONAS</t>
  </si>
  <si>
    <t>INSTALACIONES</t>
  </si>
  <si>
    <t>E-GE-FO10</t>
  </si>
  <si>
    <t>EQUIPO LIDER SIGC</t>
  </si>
  <si>
    <t>REPRESENTANTE DE LA DIRECCIÓN</t>
  </si>
  <si>
    <t>DIRECTOR GENERAL</t>
  </si>
  <si>
    <t>DESCRIPCIÓN DEL RIESGO</t>
  </si>
  <si>
    <t>ACCIONES DE CONTINGENCIA ANTE POSIBLE MATERIALIZACIÓN</t>
  </si>
  <si>
    <t>¿Cuántas veces se ha materializado el riesgo?</t>
  </si>
  <si>
    <t>No.</t>
  </si>
  <si>
    <t>POSIBILIDAD DE AFECTACIÓN AMBIENTAL</t>
  </si>
  <si>
    <t>POSIBILIDAD DE AFECTACIÓN EN LA CALIDAD DE LOS SERVICIOS OFRECIDOS</t>
  </si>
  <si>
    <t>POSIBILIDAD DE AFECTACIÓN A LOS TRABAJADORES</t>
  </si>
  <si>
    <t>POSIBILIDAD DE AFECTACIÓN AL CLIMA LABORAL</t>
  </si>
  <si>
    <t>POSIBILIDAD DE AFECTACIÓN DE LOS BIENES, ACTIVOS E INFRAESTRUCTURA DE LA ENTIDAD</t>
  </si>
  <si>
    <t>Acción u omisión</t>
  </si>
  <si>
    <t>Uso del Poder</t>
  </si>
  <si>
    <t>Desviar la Gestión de lo Público</t>
  </si>
  <si>
    <t>Beneficio Privado</t>
  </si>
  <si>
    <t>VALORACIÓN DEL RIESGO</t>
  </si>
  <si>
    <t>NIVEL DE IMPACTO</t>
  </si>
  <si>
    <t>RIESGO INHERENTE</t>
  </si>
  <si>
    <t>ANALISIS DEL RIESGO</t>
  </si>
  <si>
    <t>VALORACIÓN DE LA DESCRIPCIÓN DEL RIESGO</t>
  </si>
  <si>
    <t>EVALUACIÓN DEL CONTROL</t>
  </si>
  <si>
    <t>CLASIFICACIÓN DEL DISEÑO</t>
  </si>
  <si>
    <t>1.ACTIVIDADES</t>
  </si>
  <si>
    <t>EVIDENCIAS</t>
  </si>
  <si>
    <t>FISCAL</t>
  </si>
  <si>
    <t>Tipo</t>
  </si>
  <si>
    <t>Vulnerabilidades</t>
  </si>
  <si>
    <t>Hardware</t>
  </si>
  <si>
    <t>Software</t>
  </si>
  <si>
    <t>Red</t>
  </si>
  <si>
    <t>Personal</t>
  </si>
  <si>
    <t>Lugar</t>
  </si>
  <si>
    <t>Organización</t>
  </si>
  <si>
    <t>MANTENIMIENTO INSUFICIENTE</t>
  </si>
  <si>
    <t>AUSENCIA DE ESQUEMAS DE REEMPLAZO PERIÓDICO</t>
  </si>
  <si>
    <t>SENSIBILIDAD A LA RADIACIÓN ELECTROMAGNÉTICA</t>
  </si>
  <si>
    <t>SUSCEPTIBILIDAD A LAS VARIACIONES DE TEMPERATURA (O AL POLVO Y SUCIEDAD)</t>
  </si>
  <si>
    <t>ALMACENAMIENTO SIN PROTECCIÓN</t>
  </si>
  <si>
    <t>FALTA DE CUIDADO EN LA DISPOSICIÓN FINAL</t>
  </si>
  <si>
    <t>COPIA NO CONTROLADA</t>
  </si>
  <si>
    <t>AUSENCIA O INSUFICIENCIA DE PRUEBAS DE SOFTWARE</t>
  </si>
  <si>
    <t>AUSENCIA DE TERMINACIÓN DE SESIÓN</t>
  </si>
  <si>
    <t>AUSENCIA DE REGISTROS DE AUDITORÍA</t>
  </si>
  <si>
    <t>INTERFAZ DE USUARIO COMPLEJA</t>
  </si>
  <si>
    <t>AUSENCIA DE DOCUMENTACIÓN</t>
  </si>
  <si>
    <t>FECHAS INCORRECTAS</t>
  </si>
  <si>
    <t>AUSENCIA DE MECANISMOS DE IDENTIFICACIÓN Y AUTENTICACIÓN DE USUARIOS</t>
  </si>
  <si>
    <t>CONTRASEÑAS SIN PROTECCIÓN</t>
  </si>
  <si>
    <t>SOFTWARE NUEVO O INMADURO</t>
  </si>
  <si>
    <t>AUSENCIA DE PRUEBAS DE ENVÍO O RECEPCIÓN DE MENSAJES</t>
  </si>
  <si>
    <t>LÍNEAS DE COMUNICACIÓN SIN PROTECCIÓN</t>
  </si>
  <si>
    <t>CONEXIÓN DEFICIENTE DE CABLEADO</t>
  </si>
  <si>
    <t>TRÁFICO SENSIBLE SIN PROTECCIÓN</t>
  </si>
  <si>
    <t>PUNTO ÚNICO DE FALLA</t>
  </si>
  <si>
    <t>AUSENCIA DEL PERSONAL</t>
  </si>
  <si>
    <t>ENTRENAMIENTO INSUFICIENTE</t>
  </si>
  <si>
    <t>FALTA DE CONCIENCIA EN SEGURIDAD</t>
  </si>
  <si>
    <t>AUSENCIA DE POLÍTICAS DE USO ACEPTABLE</t>
  </si>
  <si>
    <t>TRABAJO NO SUPERVISADO DE PERSONAL EXTERNO O DE LIMPIEZA</t>
  </si>
  <si>
    <t>USO INADECUADO DE LOS CONTROLES DE ACCESO AL EDIFICIO</t>
  </si>
  <si>
    <t>ÁREAS SUSCEPTIBLES A INUNDACIÓN</t>
  </si>
  <si>
    <t>RED ELÉCTRICA INESTABLE</t>
  </si>
  <si>
    <t>AUSENCIA DE PROTECCIÓN EN PUERTAS O VENTANAS</t>
  </si>
  <si>
    <t>AUSENCIA DE PROCEDIMIENTO DE REGISTRO/RETIRO DE USUARIOS</t>
  </si>
  <si>
    <t>AUSENCIA DE PROCESO PARA SUPERVISIÓN DE DERECHOS DE ACCESO</t>
  </si>
  <si>
    <t>AUSENCIA DE CONTROL DE LOS ACTIVOS QUE SE ENCUENTRAN FUERA DE LAS INSTALACIONES</t>
  </si>
  <si>
    <t>AUSENCIA DE ACUERDOS DE NIVEL DE SERVICIO (ANS O SLA)</t>
  </si>
  <si>
    <t>AUSENCIA DE MECANISMOS DE MONITOREO PARA BRECHAS EN LA SEGURIDAD</t>
  </si>
  <si>
    <t>AUSENCIA DE PROCEDIMIENTOS Y/O DE POLÍTICAS EN GENERAL (ESTO APLICA PARA MUCHAS ACTIVIDADES QUE LA ENTIDAD NO TENGA DOCUMENTADAS Y FORMALIZADAS COMO USO ACEPTABLE DE ACTIVOS, CONTROL DE CAMBIOS, VALORACIÓN DE RIESGOS, ESCRITORIO Y PANTALLA LIMPIA ENTRE OTROS)</t>
  </si>
  <si>
    <t>ACEPTAR EL RIESGO</t>
  </si>
  <si>
    <t>EVITAR EL RIESGO</t>
  </si>
  <si>
    <t>COMPARTIR O TRANSFERIR EL RIESGO</t>
  </si>
  <si>
    <t>REDUCIR EL RIESGO</t>
  </si>
  <si>
    <t>%</t>
  </si>
  <si>
    <t>Suma</t>
  </si>
  <si>
    <t>PERIODO DE SEGUIMIENTO</t>
  </si>
  <si>
    <t>Amenaza</t>
  </si>
  <si>
    <t>Fuego</t>
  </si>
  <si>
    <t>Agua</t>
  </si>
  <si>
    <t>Fenómenos climáticos</t>
  </si>
  <si>
    <t>Fenómenos sísmicos</t>
  </si>
  <si>
    <t>Fallas en el sistema de suministro de agua</t>
  </si>
  <si>
    <t>Fallas en el suministro de aire acondicionado</t>
  </si>
  <si>
    <t>Radiación electromagnética</t>
  </si>
  <si>
    <t>Radiación térmica</t>
  </si>
  <si>
    <t>Interceptación de servicios de señales de</t>
  </si>
  <si>
    <t>interferencia comprometida</t>
  </si>
  <si>
    <t>Espionaje remoto</t>
  </si>
  <si>
    <t>Fallas del equipo</t>
  </si>
  <si>
    <t>Mal funcionamiento del equipo</t>
  </si>
  <si>
    <t>Saturación del sistema de información</t>
  </si>
  <si>
    <t>Mal funcionamiento del software</t>
  </si>
  <si>
    <t>Incumplimiento en el mantenimiento del sistema de información</t>
  </si>
  <si>
    <t>Uso no autorizado del equipo</t>
  </si>
  <si>
    <t>Copia fraudulenta del software</t>
  </si>
  <si>
    <t>Error en el uso o abuso de derechos</t>
  </si>
  <si>
    <t>Falsificación de derechos</t>
  </si>
  <si>
    <t xml:space="preserve">ABIERTA </t>
  </si>
  <si>
    <t>CERRADA</t>
  </si>
  <si>
    <t>TRATAMIENTOC</t>
  </si>
  <si>
    <t>Tipo de activo</t>
  </si>
  <si>
    <t>Descripción</t>
  </si>
  <si>
    <t>Información</t>
  </si>
  <si>
    <t>Información almacenada en formatos físicos (papel, carpetas, CD, DVD) o en formatos digitales o electrónicos (ficheros en bases de datos, correos electrónicos, archivos o servidores), teniendo en cuenta lo anterior, se puede distinguir como información: Contratos, acuerdos de confidencialidad, manuales de usuario, procedimientos operativos o de soporte, planes para la continuidad del negocio, registros contables, estados financieros, archivos ofimáticos, documentos y registros del sistema integrado de gestión, bases de datos con información personal o con información relevante para algún proceso (bases de datos de nóminas, estados financieros) entre otros.</t>
  </si>
  <si>
    <t>Activo informático lógico como programas, herramientas ofimáticas o sistemas lógicos para la ejecución de las actividades</t>
  </si>
  <si>
    <t>Equipos físicos de cómputo y de comunicaciones como, servidores, biométricos que por su criticidad son considerados activos de información</t>
  </si>
  <si>
    <t>Servicios</t>
  </si>
  <si>
    <t>Servicio brindado por parte de la CDMB para el apoyo de las actividades de los procesos, tales como: Servicios WEB, intranet, CRM, ERP, Portales organizacionales, Aplicaciones entre otros (Pueden estar compuestos por hardware y software)</t>
  </si>
  <si>
    <t>Intangibles</t>
  </si>
  <si>
    <t>Se consideran intangibles aquellos activos inmateriales que otorgan a la entidad una ventaja competitiva relevante, uno de ellos es la imagen corporativa, reputación o el good will, entre otros</t>
  </si>
  <si>
    <t>Componentes de red</t>
  </si>
  <si>
    <t>Medios necesarios para realizar la conexión de los elementos de hardware y software en una red, por ejemplo, el cableado estructurado y tarjetas de red, routers, switches, entre otros</t>
  </si>
  <si>
    <t>Personas</t>
  </si>
  <si>
    <t>Aquellos roles que, por su conocimiento, experiencia y criticidad para el proceso, son considerados activos de información, por ejemplo: personal con experiencia y capacitado para realizar una tarea específica en la ejecución de las actividades</t>
  </si>
  <si>
    <t>Instalaciones</t>
  </si>
  <si>
    <t>Espacio o área asignada para alojar y salvaguardar los datos considerados como activos críticos para la empresa</t>
  </si>
  <si>
    <t>Daño físico</t>
  </si>
  <si>
    <t>Eventos naturales</t>
  </si>
  <si>
    <t>Pérdidas de los servicios esenciales</t>
  </si>
  <si>
    <t>Perturbación debida a la radiación</t>
  </si>
  <si>
    <t>Compromiso de la información</t>
  </si>
  <si>
    <t>Fallas técnicas</t>
  </si>
  <si>
    <t>Acciones no</t>
  </si>
  <si>
    <t>autorizadas</t>
  </si>
  <si>
    <t>Compromiso de las funciones</t>
  </si>
  <si>
    <t>Mantenimiento insuficiente</t>
  </si>
  <si>
    <t>Ausencia de esquemas de reemplazo periódico</t>
  </si>
  <si>
    <t>Sensibilidad a la radiación electromagnética</t>
  </si>
  <si>
    <t>Susceptibilidad a las variaciones de temperatura (o al polvo y suciedad)</t>
  </si>
  <si>
    <t>Almacenamiento sin protección</t>
  </si>
  <si>
    <t>Falta de cuidado en la disposición final</t>
  </si>
  <si>
    <t>Copia no controlada</t>
  </si>
  <si>
    <t>Ausencia o insuficiencia de pruebas de software</t>
  </si>
  <si>
    <t>Ausencia de terminación de sesión</t>
  </si>
  <si>
    <t>Ausencia de registros de auditoría</t>
  </si>
  <si>
    <t>Asignación errada de los derechos de acceso</t>
  </si>
  <si>
    <t>Interfaz de usuario compleja</t>
  </si>
  <si>
    <t>Ausencia de documentación</t>
  </si>
  <si>
    <t>Fechas incorrectas</t>
  </si>
  <si>
    <t>Ausencia de mecanismos de identificación y autenticación de usuarios</t>
  </si>
  <si>
    <t>Contraseñas sin protección</t>
  </si>
  <si>
    <t>Software nuevo o inmaduro</t>
  </si>
  <si>
    <t>Ausencia de pruebas de envío o recepción de mensajes</t>
  </si>
  <si>
    <t>Líneas de comunicación sin protección</t>
  </si>
  <si>
    <t>Conexión deficiente de cableado</t>
  </si>
  <si>
    <t>Tráfico sensible sin protección</t>
  </si>
  <si>
    <t>Punto único de falla</t>
  </si>
  <si>
    <t>Ausencia del personal</t>
  </si>
  <si>
    <t>Entrenamiento insuficiente</t>
  </si>
  <si>
    <t>Falta de conciencia en seguridad</t>
  </si>
  <si>
    <t>Ausencia de políticas de uso aceptable</t>
  </si>
  <si>
    <t>Trabajo no supervisado de personal externo o de limpieza</t>
  </si>
  <si>
    <t>Uso inadecuado de los controles de acceso al edificio</t>
  </si>
  <si>
    <t>Áreas susceptibles a inundación</t>
  </si>
  <si>
    <t>Red eléctrica inestable</t>
  </si>
  <si>
    <t>Ausencia de protección en puertas o ventanas</t>
  </si>
  <si>
    <t>Ausencia de procedimiento de registro/retiro de usuarios</t>
  </si>
  <si>
    <t>Ausencia de proceso para supervisión de derechos de acceso</t>
  </si>
  <si>
    <t>Ausencia de control de los activos que se encuentran fuera de las instalaciones</t>
  </si>
  <si>
    <t>Ausencia de acuerdos de nivel de servicio (ANS o SLA)</t>
  </si>
  <si>
    <t>Ausencia de mecanismos de monitoreo para brechas en la seguridad</t>
  </si>
  <si>
    <t>Ausencia de procedimientos y/o de políticas en general (esto aplica para muchas actividades que la entidad no tenga documentadas y formalizadas como uso aceptable de activos, control de cambios, valoración de riesgos, escritorio y pantalla limpia entre otros)</t>
  </si>
  <si>
    <t>Bienes Públicos</t>
  </si>
  <si>
    <t>Recursos públicos</t>
  </si>
  <si>
    <t>Intereses patrimoniales de naturaleza pública</t>
  </si>
  <si>
    <t>Posibilidad de efecto dañoso sobre bienes públicos, por daño en equipos tecnológicos, a causa de la omisión en la aplicación de medidas de prevención frente a posibles sobrecargas eléctricas</t>
  </si>
  <si>
    <t>Posibilidad de efecto dañoso sobre los recursos públicos, por pago de multa impuesta por la autoridad ambiental, a causa de la omisión en el cumplimiento de la licencia ambiental de los proyectos de infraestructura.</t>
  </si>
  <si>
    <t>Posibilidad de efecto dañoso sobre intereses patrimoniales de naturaleza pública, por no tener incluidos todos los bienes muebles e inmuebles de la entidad en el contrato de seguro, a causa de la omisión en la actualización de bienes que cubren de dicho contrato.</t>
  </si>
  <si>
    <t>Posibilidad de efecto dañoso sobre bienes públicos, por daño en equipos tecnológicos, a causa del uso indebido del componente tecnológico.</t>
  </si>
  <si>
    <t>Posibilidad de efecto dañoso sobre recursos públicos, por sobrecostos en contratos de la entidad, a causa de la omisión del deber de elaborar estudios de mercado.</t>
  </si>
  <si>
    <t>Posibilidad de efecto dañoso sobre intereses patrimoniales de naturaleza pública, por no devolución al tesoro público de los rendimientos financieros generados por recursos de anticipo, a causa de la omisión por parte de la interventoría y/o supervisión de la interventoría al no exigir la devolución al contratista</t>
  </si>
  <si>
    <t>RIESGOS FISCALES</t>
  </si>
  <si>
    <t>VALORACIÓN</t>
  </si>
  <si>
    <t>La actividad que conlleva el riesgo se ejecuta con máximo 2 veces por año.</t>
  </si>
  <si>
    <t xml:space="preserve">La actividad que conlleva el riesgo se ejecuta de 3 a 24 veces por año. </t>
  </si>
  <si>
    <t>La actividad que conlleva el riesgo se ejecuta de 24 a 500 veces por año.</t>
  </si>
  <si>
    <t>La actividad que conlleva el riesgo se ejecuta mínimo 500 veces al año y máximo 5000 veces por año.</t>
  </si>
  <si>
    <t>La actividad que conlleva el riesgo se ejecuta más de 5000 veces por año.</t>
  </si>
  <si>
    <t>Criterios para definir el nivel de probabilidad de los Riesgos de Gestión, Seguridad de la Información y Fiscales</t>
  </si>
  <si>
    <t>REPUTACIONAL</t>
  </si>
  <si>
    <t>LEVE 20%</t>
  </si>
  <si>
    <t>Afectación menor a 10 SMLMV.</t>
  </si>
  <si>
    <t>MENOR 40%</t>
  </si>
  <si>
    <t xml:space="preserve">Entre 10 y 50 SMLMV. </t>
  </si>
  <si>
    <t>El riesgo afecta la imagen de la entidad internamente, de conocimiento general nivel interno, de junta directiva y accionista y/o de proveedores.</t>
  </si>
  <si>
    <t>MODERADO 60%</t>
  </si>
  <si>
    <t>Entre 50 y 100 SMLMV.</t>
  </si>
  <si>
    <t>MAYOR 80%</t>
  </si>
  <si>
    <t>Entre 100 y 500 SMLMV.</t>
  </si>
  <si>
    <t>CATASTRÓFICO 100%</t>
  </si>
  <si>
    <t>Mayor a 500 SMLMV.</t>
  </si>
  <si>
    <t>El riesgo afecta la imagen de la entidad a nivel nacional con efecto publicitario sostenido al nivel país.</t>
  </si>
  <si>
    <t xml:space="preserve">Criterios para Definir el Nivel de Impacto de los Riesgos de Gestión, Seguridad de la Información y Fiscales. </t>
  </si>
  <si>
    <t>Riesgo Inherente: Matriz de calor (niveles de severidad del riesgo).</t>
  </si>
  <si>
    <t>ZONA DE RIESGO</t>
  </si>
  <si>
    <t>NIVEL DE ACEPTACIÓN</t>
  </si>
  <si>
    <t>Baja</t>
  </si>
  <si>
    <t>El riesgo se ACEPTA y se administra a través de las actividades ejecutadas por los procesos; se debe realizar seguimiento continuo al riesgo.</t>
  </si>
  <si>
    <t>Moderada</t>
  </si>
  <si>
    <t>Se establecen acciones de control preventivo que permitan REDUCIR la probabilidad e impacto.</t>
  </si>
  <si>
    <t>Alta y extrema</t>
  </si>
  <si>
    <t>Se debe establecer una acción correctiva y/o gestión del cambio que permita EVITAR o COMPARTIR o TRANSFERIR la ocurrencia y consecuencia del riesgo.</t>
  </si>
  <si>
    <t>Riesgos de Corrupción</t>
  </si>
  <si>
    <t>Baja, Moderada, Alta y Extrema</t>
  </si>
  <si>
    <t>Los riesgos de corrupción no pueden ser aceptados, se deben implementar acciones con el propósito de reducir o evitar el riesgo.</t>
  </si>
  <si>
    <t>Opciones de tratamiento del Riesgo en la CDMB.</t>
  </si>
  <si>
    <t>EVALUACIÓN DEL IMPACTO- Si el riesgo de corrupción se materializa podría. . . .</t>
  </si>
  <si>
    <t xml:space="preserve">CAUSA INMEDIATA </t>
  </si>
  <si>
    <t xml:space="preserve">Pago de multas, cláusulas penales o cualquier tipo de sanción </t>
  </si>
  <si>
    <t>Pago de Intereses moratorios</t>
  </si>
  <si>
    <t xml:space="preserve">Pago de viáticos y gastos de desplazamiento sin justificación o por encima de los valores establecidos normativamente </t>
  </si>
  <si>
    <t xml:space="preserve">Mayor valor pagado por concepto de impuestos Saldos o recursos a favor no cobrados </t>
  </si>
  <si>
    <t xml:space="preserve">Pérdida, extravío, hurto, robo o declaratoria de bienes faltantes pertenecientes a la Entidad </t>
  </si>
  <si>
    <t xml:space="preserve">Saldos o recursos a favor no cobrados </t>
  </si>
  <si>
    <t>Incertidumbre en valores registrados en contabilidad</t>
  </si>
  <si>
    <t>Actividad administrativa, contable y financiera</t>
  </si>
  <si>
    <t>Falencias en la defensa judicial que dan lugar a fallos condenatorios en contra de la Entidad</t>
  </si>
  <si>
    <t>Intereses moratorios por pago tardío de sentencias y conciliaciones</t>
  </si>
  <si>
    <t xml:space="preserve">Caducidad de la acción de repetición o falencias en el ejercicio de esta acción, generando la imposibilidad de recuperar los recursos pagados por el Estado </t>
  </si>
  <si>
    <t>Conciliación por baja probabilidad de éxito, debido a acciones u omisiones de la Entidad Vencimiento de términos en los procesos judiciales</t>
  </si>
  <si>
    <t xml:space="preserve">Debilidades en el inventario de procesos judiciales </t>
  </si>
  <si>
    <t xml:space="preserve">Conciliación por baja probabilidad de éxito, debido a acciones u omisiones de la Entidad </t>
  </si>
  <si>
    <t xml:space="preserve">Actividad de Defensa Judicial </t>
  </si>
  <si>
    <t xml:space="preserve">Contratación de bienes y servicios no relacionados con las funciones de la Entidad </t>
  </si>
  <si>
    <t xml:space="preserve">Compra o inversión en bienes innecesarios o suntuosos </t>
  </si>
  <si>
    <t xml:space="preserve">Estudios y diseños sin amparo de calidad del servicio </t>
  </si>
  <si>
    <t xml:space="preserve">Estudios y diseños recibidos y pagados y que no cumplen condiciones de calidad </t>
  </si>
  <si>
    <t>Falencias o ausencia de estudio del mercado y/o análisis del sector, que genera sobrecostos o pagos que no representan beneficio público</t>
  </si>
  <si>
    <t>Matriz de riesgos insuficiente respecto a la realidad del contrato y/o proyecto</t>
  </si>
  <si>
    <t xml:space="preserve">Matriz de riesgos descontextualizada respecto a la realidad del contrato y/o proyecto </t>
  </si>
  <si>
    <t>Insuficiencia de las garantías exigidas</t>
  </si>
  <si>
    <t xml:space="preserve">Estudios y diseños con amparo de calidad vencido al momento de contratar la obra y/o al momento de la ocurrencia Insuficiencia de estudios previos </t>
  </si>
  <si>
    <t>Insuficiencia de estudios previos</t>
  </si>
  <si>
    <t>Acuerdos restrictivos de la competencia, cotizaciones artificialmente altas u otras prácticas que alteran la realidad del mercado, generando sobrecostos</t>
  </si>
  <si>
    <t xml:space="preserve">Actividad de la etapa precontractual </t>
  </si>
  <si>
    <t>Bienes, servicios u obras pagados, sin haber sido recibidos a satisfacción</t>
  </si>
  <si>
    <t>Errores o imprecisiones en las actas de recibo parcial</t>
  </si>
  <si>
    <t>Suscripción de acta de liquidación sin el reconocimiento de sanciones impuestas</t>
  </si>
  <si>
    <t xml:space="preserve">Pérdida de competencia para liquidar por vencimiento del plazo legal, con saldos a favor de la Entidad </t>
  </si>
  <si>
    <t>Recibo a satisfacción y consecuente pago de bienes, servicios u obras pagados, sin cumplir las condiciones contractuales y/o condiciones de cantidad y/o calidad</t>
  </si>
  <si>
    <t>Bienes, servicios u obras inconclusos, infuncionales y/o que no brindan utilidad o beneficio</t>
  </si>
  <si>
    <t>Modificaciones contractuales imputables al contratista total o parcialmente y cuyos costos colaterales asume la Entidad contratante</t>
  </si>
  <si>
    <t>Mal manejo o fallas en la legalización de anticipos, no amortización del anticipo</t>
  </si>
  <si>
    <t>Reconocimiento y pago de desequilibrio contractual por causa imputable a la Entidad</t>
  </si>
  <si>
    <t>Adición de ítem no previsto sin estudio de mercado y/o con sobrecosto</t>
  </si>
  <si>
    <t>Modificación contractual sin actualización de la garantía</t>
  </si>
  <si>
    <t>Inadecuada o inoportuna aplicación de facultad sancionatoria</t>
  </si>
  <si>
    <t>Colapso o fallas en la estabilidad de la obra</t>
  </si>
  <si>
    <t>Incumplimiento de disposiciones ambientales y/o de la licencia ambiental</t>
  </si>
  <si>
    <t>Ejecución de un alcance inferior al contratado y pago total del contrato</t>
  </si>
  <si>
    <t>Infuncionalidad de lo ejecutado</t>
  </si>
  <si>
    <t>Bienes, servicios u obras inconclusas y/o que no brindan utilidad o beneficio</t>
  </si>
  <si>
    <t>Rendimientos financieros de recursos de anticipo o de cualquier recurso público no devueltos al tesoro público</t>
  </si>
  <si>
    <t xml:space="preserve">Actividad de la etapa contractual </t>
  </si>
  <si>
    <t>Pago de comisiones a éxito sin debida justificación</t>
  </si>
  <si>
    <t xml:space="preserve">No amortización de anticipo </t>
  </si>
  <si>
    <t>Suscripción de acta de liquidación con imprecisiones de fondo</t>
  </si>
  <si>
    <t>Inadecuada deducción de impuestos, tasas o contribuciones</t>
  </si>
  <si>
    <t xml:space="preserve">Actividad de la etapa postcontractual </t>
  </si>
  <si>
    <t>Deterioro del bien u obra por indebido mantenimiento</t>
  </si>
  <si>
    <t>Suscripción de acta de recibo final de obra con imprecisiones de fondo</t>
  </si>
  <si>
    <t>Bases de datos con falencias de información que genera pagos de subsidios u otros beneficios sin el cumplimiento de requisitos y condiciones</t>
  </si>
  <si>
    <t>Pago de subsidio u otros beneficios a personas fallecidas</t>
  </si>
  <si>
    <t>Pago de subsidios por encima del beneficio otorgado</t>
  </si>
  <si>
    <t>Actividad de Manejo de bases de datos y sistemas de información</t>
  </si>
  <si>
    <t>Pago de subsidios u otros beneficios a personas que no tienen derecho a los mismos a la luz de requisitos de ley</t>
  </si>
  <si>
    <t xml:space="preserve">Actividad de la gestión de cobro </t>
  </si>
  <si>
    <t>Vencimiento de plazos para la labor de cobro</t>
  </si>
  <si>
    <t>Inadecuada gestión de cartera</t>
  </si>
  <si>
    <t xml:space="preserve">CATALOGO - LISTADO PUNTOS DE RIESGO FISCAL Y CAUSAS INMEDIATAS </t>
  </si>
  <si>
    <t>NO SE HA PRESENTADO EN LOS ULTIMOS 5 AÑOS</t>
  </si>
  <si>
    <t>POSIBILIDAD DE EFECTO DAÑOSO SOBRE RECURSOS PÚBLICOS</t>
  </si>
  <si>
    <t>POSIBILIDAD DE EFECTO DAÑOSO SOBRE BIENES PÚBLICOS</t>
  </si>
  <si>
    <t>POSIBILIDAD DE EFECTO DAÑOSO SOBRE INTERESES PATRIMONIALES</t>
  </si>
  <si>
    <t>3. FECHA DE INICIO</t>
  </si>
  <si>
    <t xml:space="preserve">FACTORES DE RIESGOS </t>
  </si>
  <si>
    <t>-</t>
  </si>
  <si>
    <t>COMPARTIR EL RIESGO</t>
  </si>
  <si>
    <t>2. RESPONSABLE</t>
  </si>
  <si>
    <t>4.FECHA DE CIERRE</t>
  </si>
  <si>
    <t>¿Evidencia de la ejecución del control?</t>
  </si>
  <si>
    <t>FECHA ACTUALIZACIÓN:</t>
  </si>
  <si>
    <t>OPCION DEL RIESGO DE SEGURIDAD DIGITAL</t>
  </si>
  <si>
    <t xml:space="preserve">PROCESOS </t>
  </si>
  <si>
    <t xml:space="preserve">TALENTO HUMANO </t>
  </si>
  <si>
    <t>TECNOLOGÍA</t>
  </si>
  <si>
    <t xml:space="preserve">PUEDEN ASOCIARSE A VARIOS FACTORES </t>
  </si>
  <si>
    <t>DAÑOS A ACTIVOS FIJOS /EVENTOS EXTERNOS</t>
  </si>
  <si>
    <t xml:space="preserve">1. IDENTIFICACIÓN DEL RIESGO </t>
  </si>
  <si>
    <r>
      <rPr>
        <sz val="7"/>
        <color rgb="FF000000"/>
        <rFont val="Arial"/>
        <family val="2"/>
      </rPr>
      <t xml:space="preserve"> </t>
    </r>
    <r>
      <rPr>
        <b/>
        <sz val="12"/>
        <color rgb="FF000000"/>
        <rFont val="Arial"/>
        <family val="2"/>
      </rPr>
      <t>Riesgos de Gestión</t>
    </r>
  </si>
  <si>
    <r>
      <rPr>
        <sz val="7"/>
        <color rgb="FF000000"/>
        <rFont val="Arial"/>
        <family val="2"/>
      </rPr>
      <t xml:space="preserve"> </t>
    </r>
    <r>
      <rPr>
        <b/>
        <sz val="12"/>
        <color rgb="FF000000"/>
        <rFont val="Arial"/>
        <family val="2"/>
      </rPr>
      <t>Riesgos de seguridad digital</t>
    </r>
  </si>
  <si>
    <r>
      <rPr>
        <sz val="7"/>
        <color rgb="FF000000"/>
        <rFont val="Arial"/>
        <family val="2"/>
      </rPr>
      <t xml:space="preserve"> </t>
    </r>
    <r>
      <rPr>
        <b/>
        <sz val="12"/>
        <color rgb="FF000000"/>
        <rFont val="Arial"/>
        <family val="2"/>
      </rPr>
      <t>Riesgos de Fiscales</t>
    </r>
  </si>
  <si>
    <t xml:space="preserve">Vencimiento de términos en los procesos judiciales </t>
  </si>
  <si>
    <t xml:space="preserve">GESTIÓN </t>
  </si>
  <si>
    <t xml:space="preserve">FISCAL </t>
  </si>
  <si>
    <t xml:space="preserve">SEGURIDAD DE LA INFORMACIÓN </t>
  </si>
  <si>
    <t>1.1. IDENTIFICACIÓN DE LA DESCRIPCIÓN DEL RIESGO (IMPACTO -QUE?)</t>
  </si>
  <si>
    <t>Nivel de probabilidad de los Riesgos de Gestión, Seguridad de la Información, Fiscales  y corrupción</t>
  </si>
  <si>
    <t xml:space="preserve">RIESGOS DE GESTIÓN, SEGURIDAD DE LA INFORMACIÓN Y FISCALES </t>
  </si>
  <si>
    <t xml:space="preserve">RIESGOS DE CORRUPCIÓN </t>
  </si>
  <si>
    <t xml:space="preserve">MAYOR </t>
  </si>
  <si>
    <r>
      <t>CATASTR</t>
    </r>
    <r>
      <rPr>
        <b/>
        <sz val="10"/>
        <color rgb="FF000000"/>
        <rFont val="Arial"/>
        <family val="2"/>
      </rPr>
      <t>Ó</t>
    </r>
    <r>
      <rPr>
        <b/>
        <sz val="10"/>
        <color rgb="FF000000"/>
        <rFont val="Calibri"/>
        <family val="2"/>
        <scheme val="minor"/>
      </rPr>
      <t>FICO</t>
    </r>
  </si>
  <si>
    <t>Nivel de Impacto de los Riesgos de Gestión, Seguridad de la Información, Fiscales  y corrupción</t>
  </si>
  <si>
    <t xml:space="preserve">2. IDENTIFICACIÓN DEL RIESGO SEGURIDAD DE LA INFORMACIÓN </t>
  </si>
  <si>
    <t xml:space="preserve">1.3. ANALISIS DEL RIESGO </t>
  </si>
  <si>
    <t>1.3.1. VALORACIÓN A NIVEL DE PROBABILIDAD</t>
  </si>
  <si>
    <t xml:space="preserve">1.4. VALORACIÓN A NIVEL DE IMPACTO  </t>
  </si>
  <si>
    <t xml:space="preserve">1.5. MATRIZ DE CALOR </t>
  </si>
  <si>
    <t xml:space="preserve">2.1. ANALISIS DEL RIESGO </t>
  </si>
  <si>
    <t>2.1.1. VALORACIÓN A NIVEL DE PROBABILIDAD</t>
  </si>
  <si>
    <t xml:space="preserve">2.1.2. VALORACIÓN A NIVEL DE IMPACTO  </t>
  </si>
  <si>
    <t xml:space="preserve">2.2. MATRIZ DE CALOR </t>
  </si>
  <si>
    <t xml:space="preserve">3. IDENTIFICACIÓN DEL RIESGO FISCAL </t>
  </si>
  <si>
    <t xml:space="preserve">3.1. EJEMPLOS DE DESCRIPCION DEL RIESGO FISCAL </t>
  </si>
  <si>
    <t>Mayores cantidades reconocidas y pagadas con valores unitarios superiores al pactado en el contrato</t>
  </si>
  <si>
    <t xml:space="preserve">PUNTO DE RIESGO FISCAL </t>
  </si>
  <si>
    <t xml:space="preserve">4. TRATAMIENTO DEL RIESGO </t>
  </si>
  <si>
    <t xml:space="preserve">1.2. RELACIÓN ENTRE FACTORES DE RIESGOS Y CLASIFICACIÓN DE RIESGOS </t>
  </si>
  <si>
    <r>
      <t xml:space="preserve">NOTA: </t>
    </r>
    <r>
      <rPr>
        <sz val="12"/>
        <color theme="1"/>
        <rFont val="Arial"/>
        <family val="2"/>
      </rPr>
      <t xml:space="preserve">Consulte la pestaña </t>
    </r>
    <r>
      <rPr>
        <b/>
        <i/>
        <sz val="12"/>
        <color theme="1"/>
        <rFont val="Arial"/>
        <family val="2"/>
      </rPr>
      <t>"ejemplo riesgos fiscales"</t>
    </r>
    <r>
      <rPr>
        <sz val="12"/>
        <color theme="1"/>
        <rFont val="Arial"/>
        <family val="2"/>
      </rPr>
      <t xml:space="preserve"> en donde aparece un listado de causas inmediatas que le ayudaran a la descripción del riesgo fiscal</t>
    </r>
  </si>
  <si>
    <t>Liquidación de mutuo acuerdo con recibo a satisfacción, habiendo imprecisiones o falsedades</t>
  </si>
  <si>
    <t xml:space="preserve">GESTIÓN DOCUMENTAL </t>
  </si>
  <si>
    <t>Director General</t>
  </si>
  <si>
    <t>El Director General y su equipo directivo tendra la responsabilidad de cumplir el Manual de Funciones a su cargo.</t>
  </si>
  <si>
    <t>Director general y equipo directivo.</t>
  </si>
  <si>
    <t>El Director General y su equipo directivo tendra la reponsabilidad de cumplir con la Resolución de los  grupos de trabajo</t>
  </si>
  <si>
    <t>Seguimiento a los procesos contractuales a través de la supervisión de Contratos.</t>
  </si>
  <si>
    <t>Realizar Actos administrativos de delegación de funciones cuando se
requiera.</t>
  </si>
  <si>
    <t xml:space="preserve">Supervisores e interventores de contratos </t>
  </si>
  <si>
    <t>El Director General y el equipo directivo  tendra la responsabilidad del Proceso de Inducción y Reinducción.</t>
  </si>
  <si>
    <t>Realizar la supervisión a las actividades contractuales de los contratos a cargo de la Oficina de ADEI en forma mensual.</t>
  </si>
  <si>
    <t>30 de mayo 2025</t>
  </si>
  <si>
    <t>Establecer y liderar la Planeación Corporativa necesaria para asegurar el cumplimiento de los propósitos institucionales a través de la formulación, seguimiento y control a la gestión institucional.</t>
  </si>
  <si>
    <t>Posibilidad de que por extralimitacion, se  incumpla con los lineamientos juridicos y se busque el bien particular sobre el bien público.</t>
  </si>
  <si>
    <t>R2</t>
  </si>
  <si>
    <t>R3</t>
  </si>
  <si>
    <t>R4</t>
  </si>
  <si>
    <t xml:space="preserve">RIESGO RESIDUAL </t>
  </si>
  <si>
    <t>EXTREMO</t>
  </si>
  <si>
    <t>Realizar los respectivos seguimientos por parte de la oficina a sus contratistas con respecto al cumplimiento de las actividades contractuales</t>
  </si>
  <si>
    <t>Apoyo a la supervision de actividades cuando se requiera para asi lograr un mayor seguimiento de los procesos y actividades.</t>
  </si>
  <si>
    <t>Formular instrumentos y estrategias de gestión conducentes al mejoramiento de la calidad ambiental, al adecuado uso y aprovechamiento del territorio, para garantizar la oferta de bienes y servicios ambientales, a través de acciones de planificación ambiental, concertación, y apoyo a entes territoriales.</t>
  </si>
  <si>
    <t>POSIBILIDAD DE ACCIONES U OMISIONES AJUSTADAS A INTERESES PARTICULARES</t>
  </si>
  <si>
    <t>Elaboración de actas de concertación y conceptos técnicos de tramites mediante la conformación de equipos multidisciplinarios del proceso.</t>
  </si>
  <si>
    <t>Reportar a la oficina de control interno disciplinario, para que se realicen las acciones pertinentes en materia de investigación, frente a la presunta materialización de hechos de corrupción.</t>
  </si>
  <si>
    <t>Implementación de los procedimientos del proceso, conforme lo establecido en la normatividad aplicable.</t>
  </si>
  <si>
    <t>Subdirector Ordenamiento y Planificación Integral del Territorio</t>
  </si>
  <si>
    <t>Aplicación de Normatividad Vigente.</t>
  </si>
  <si>
    <t>Una vez revisados y aprobados los conceptos técnicos y las actas de concertación, se procederá a la impresión en fisico de los documentos y la firma original de los mismos.</t>
  </si>
  <si>
    <t>Realizar los comités primarios del proceso.</t>
  </si>
  <si>
    <t>Comités Primarios realizados</t>
  </si>
  <si>
    <t>Ejecutar proyectos de conservación, a través de la implementación de acciones de preservación, protección, recuperación, restauración y uso sostenible de los recursos naturales renovables con la participación de los actores del sistema regional ambiental con el propósito de asegurar la oferta de bienes y servicios ambientales.</t>
  </si>
  <si>
    <t>POSIBILIDAD DE QUE POR ACCIÓN, OMISIÓN Y EXTRALIMITACIÓN NO SE ADECUEN LOS PROYECTOS AL ORDENAMIENTO JURÍDICO Y SE UTILICE EL BENEFICIO PROPIO Y DE TERCEROS EN LA ENTREGA DE MATERIAL VEGETAL.</t>
  </si>
  <si>
    <t>Operario de vivero realiza control mensual de producción y entrega de material vegetal.</t>
  </si>
  <si>
    <t>Operarios de viveros</t>
  </si>
  <si>
    <t>ALTO</t>
  </si>
  <si>
    <t>Socializar el procedimiento y formatos establecidos para la venta y fomento de material vegetal en los Comités primarios del proceso.</t>
  </si>
  <si>
    <t>Subdirector y Coordinador del Grupo Gestión Sostenible de la Biodiversidad</t>
  </si>
  <si>
    <t>Poner en conocimiento a la Oficina de Control Interno Disciplinario para los procesos disciplinarios</t>
  </si>
  <si>
    <t>Fijar el protocolo de entrega de material vegetal en los Viveros para conocimiento de los usuarios.</t>
  </si>
  <si>
    <t>Revisión del Inventario de producción de material vegetal en los Comités de Grupo Gestión sostenible de la Biodiversidad.</t>
  </si>
  <si>
    <t xml:space="preserve">Desarrollar acciones encaminadas al conocimiento, la prevención, mitigación y la reducción del riesgo de desastres, la mitigaciónde gases efecto invernadero y adaptación al cambio climático </t>
  </si>
  <si>
    <t>Posibilidad de uso del poder para intervención indebida o favoritismo en la selección de proyectos relacionados con estudios, diseños, construcción, adecuación y mantenimiento de infraestructura destinada a la mitigación de amenazas ambientales dentro del área de jurisdicción de la CDMB</t>
  </si>
  <si>
    <t>La Subdirección de Gestión del Riesgo y Seguridad TerritoriaL dan cumplimiento al Procedimiento Planificación y supervisión de Obra de mitigación identificado con el código M-RA-PRO01.</t>
  </si>
  <si>
    <t>Subdirector, Coordinador de gestión del grupo de gestión del riesgo y Profesional Asignados de la Subdirección de Gestión del Riesgo y Seguridad Territorial</t>
  </si>
  <si>
    <t>Subdirector y Coordinador de Gestión del riesgo y Seguridad Territorial</t>
  </si>
  <si>
    <t>Plan de mejora que incluya acciones correctivas derivadas de la materialización del riesgo.</t>
  </si>
  <si>
    <t>El grupo de Gestión del Riesgo elabora el Listado de Priorizacion de Necesidades de Obra en el Area de Jurisdiccion de acuerdo a las solicitudes de la comunidad, entes estatales y judiciales.</t>
  </si>
  <si>
    <t>Mantener actualizado el sistema de información geográfica con los datos correspondientes a la caracterización de los fenómenos naturales o antrópicos que representan amenazas dentro del área de jurisdicción de la CDMB</t>
  </si>
  <si>
    <t>Posibilidad  de solicitud o exigencia indebida de beneficios o compensaciones por uso del poder por parte de servidores públicos a contratistas durante la ejecución de proyectos de construcción, adecuación y mantenimiento de infraestructura orientados a la mitigación de amenazas ambientales en la jurisdicción de la CDMB</t>
  </si>
  <si>
    <t>La Subdirección de Gestión del Riesgo y Seguridad Territorial, junto con sus coordinadores, difunde el Código de Integridad en los comités iniciales del proceso</t>
  </si>
  <si>
    <t>Subdirector, Coordinador y Profesional Asignados de la Subdirección de Gestión del Riesgo y Seguridad Territorial</t>
  </si>
  <si>
    <t>Incluir dentro de las obligaciones contractuales la obligatoriedad de realizar el Curso de Integridad virtual dictado por la Función Pública.</t>
  </si>
  <si>
    <t>Coordinaciones de la Subdirección de Gestión del riesgo y Seguridad Territorial</t>
  </si>
  <si>
    <t>Imposición de medidas disciplinarias cuando corresponda</t>
  </si>
  <si>
    <t>Los coordinadores definen perfiles adecuados para respaldar la ejecución del proceso, conforme a los requerimientos de los profesionales.</t>
  </si>
  <si>
    <t>Coordinadores de SURYT</t>
  </si>
  <si>
    <t>Realizar periódicamente comites primarios y/o Tecnicos con los Profesionales de Planta y Profesionales Contratistas.</t>
  </si>
  <si>
    <t>Subdirector y Coordinadores de Gestión del riesgo y Seguridad Territorial</t>
  </si>
  <si>
    <t>Realizar la Evaluación y seguimiento de los trámites, permisos, solicitudes y afectaciones ambientales, exigiendo y verificando el cumplimiento de la normatividad ambiental vigente, a través de asistencia técnica, campañas, trámites, permisos, seguimiento, operativos de control y vigilancia, y la aplicación de los instrumentos económicos, asegurados en un Sistema de Información de Control Ambiental, contribuyendo a la preservación de los recursos naturales.</t>
  </si>
  <si>
    <t>Posibilidad de que por la acción u omisión, se retarde, rehuse o deniegue un acto propio de sus funciones, ya sea de los grupos de evaluación, seguimiento y/o Elite Ambiental</t>
  </si>
  <si>
    <t>Socializar de manera adecuada (clara, oportuna y periodicamente) el mapa de riesgos de corrupción y sus controles a la totalidad de servidores públicos (funcionarios y contratistas)</t>
  </si>
  <si>
    <t>Subdirector, coordinadores, profesionales a cargo del tema de calidad</t>
  </si>
  <si>
    <t xml:space="preserve">Solicitar capacitación del Código de Integridad a la Coordinación de Gestión de Talento Humano </t>
  </si>
  <si>
    <t>Subdirector SEYCA</t>
  </si>
  <si>
    <t>Control disciplinario
Sanción por parte de la entidad
Denuncia</t>
  </si>
  <si>
    <t>Informar a los usuarios los medios y canales de comunicación por los que pueden denunciar este tipo de riesgos</t>
  </si>
  <si>
    <t>Subdirector SEYCA, Coordinadores y supervisores Grupo de Evaluación para la sostenibilidad, Grupo de seguimiento para la sostenibilidad, Grupo Élite Ambiental</t>
  </si>
  <si>
    <t>Realizar seguimiento al cumplimiento de las obligaciones contractuales la obligatoriedad de realizar el Curso de Integridad virtual dictado por la Función Pública.</t>
  </si>
  <si>
    <t xml:space="preserve">Posibilidad de que por la acción u omisión, se realice una liquidación indebida de los trámites ambientales en la etapa de Evaluación y Seguimiento </t>
  </si>
  <si>
    <t xml:space="preserve">Socializar con los funcionarios y contratistas de los grupos de Evaluación y Seguimiento, la Resolución y normativa asociada al cobro de los procesos de evaluación y seguimiento </t>
  </si>
  <si>
    <t>Subdirector, coordinadores, personal que realiza las liquidaciones y las visitas de evaluación y seguimiento</t>
  </si>
  <si>
    <t xml:space="preserve">Realizar verificación de las liquidaciones a través de un muestreo de las visitas de evaluación y seguimiento versus la información inicial reportada por el usuario de los tramites institucionales. </t>
  </si>
  <si>
    <t>Subdirector SEYCA y Coordinadores Grupo de Evaluación para la sostenibilidad, Grupo de seguimiento para la sostenibilidad, Grupo Élite Ambiental</t>
  </si>
  <si>
    <t>Contrastar la información reportada por los funcionarios y contratistas a cargo de las visitas de evaluación y seguimiento, con la reportada al personal encargado de la correspondiente liquidación</t>
  </si>
  <si>
    <t xml:space="preserve">Subdirector, coordinadores, personal que realiza visitas de evaluación y seguimiento, personal a cargo de liquidaciones </t>
  </si>
  <si>
    <t>Posibilidad de que por extralimitación se soliciten beneficios económicos por la realización de algún trámite.</t>
  </si>
  <si>
    <t xml:space="preserve">Solicitar capacitación del Cógido de Integridad a la Coordinación de Gestión de Talento Humano </t>
  </si>
  <si>
    <t>Socializar el Informe de Resultados encuestas de satisfacción del servicio a partes interesadas sobre trámites y servicios</t>
  </si>
  <si>
    <t>Subdirector, coordinadores, personal que realiza visitas de campo</t>
  </si>
  <si>
    <t>Gestionar los recursos financieros para el adecuado funcionamiento de la Entidad, mediante la planificación, control y seguimiento a los ingresos y gastos para la toma de decisiones por parte del proceso gestión estratégica</t>
  </si>
  <si>
    <t>POSIBILIDAD DE QUE POR ACCIÓN SE INCURRA EN PECULADO POR APLICACIÓN OFICIAL DIFERENTE A LOS RECURSOS DE DESTINACIÓN ESPECÍFICA DE LAS DIFERENTES FUENTES DE FINANCIACIÓN DEL PRESUPUESTO</t>
  </si>
  <si>
    <t xml:space="preserve">LA COORDINADORA DEL GRUPO DE GESTIÓN PRESUPUESTAL Y EFICIENCIA DEL GASTO PÚBLICO, TRIMESTRALMENTE SE REPORTAN LOS INDICADORES PRESUPUESTALES ANTE LAS OFICINAS DE CONTROL INTERNO Y ADEI, MEDIANTE LOS CUALES SE REALIZA SEGUIMIENTO AL VALOR RECAUDADO POR CADA UNA DE LAS FUENTES DE FINANCIACIÓN. </t>
  </si>
  <si>
    <t xml:space="preserve">Coordinador Grupo de Gestión Presupuestal y Eficiencia del Gasto Público </t>
  </si>
  <si>
    <t>LA COORDINACIÓN DE GESTIÓN PRESUPUESTAL Y EFICIENCIA DEL GASTO PÚBLICO, MENSUALMENTE REALIZA SEGUIMIENTO, CONTROL Y RETROALIMENTACIÓN A LA EJECUCIÓN PRESUPUESTAL, ELABORANDO UN INFORME COMPARATIVO MEDIANTE EL CUAL SE VERIFICAN LOS INGRESOS VERSUS LOS GASTOS.</t>
  </si>
  <si>
    <t>Coordinadora de Presupuesto y Eficiencia del Gasto Público.
Técnico Administrativo de la Coordinación de Presupuesto y Eficiencia del Gasto Público</t>
  </si>
  <si>
    <t>BAJO ACTO ADMINISTRATIVO REALIZAR LOS ALCANCES TÉCNICOS Y JURÍDICOS QUE PERMITA LA NORMA PARA SUBSANAR ESTA SITUACIÓN</t>
  </si>
  <si>
    <t>LA COORDINACIÓN  DEL GRUPO DE GESTIÓN PRESUPUESTAL Y EFICIENCIA DEL GASTO PÚBLICO, EN LA ACTUALIDAD  CUENTA CON LA APLICACIÓN EN EL SISTEMA DE INFORMACIÓN DE LOS CÓDIGOS DE CLASIFICACIÓN PRESUPUESTAL FUENTES DE FINANCIACIÓN QUE EVIDENCIA Y APROPIA SEGÚN LA DESTINACIÓN DEL USO DEL RECURSO DE ACUERDO A LO QUE ESTABLECE LA RESOLUCIÓN ORGÁNICA 035 DEL 2018 Y 063 DEL 2023 EMITIDO POR LA CGR</t>
  </si>
  <si>
    <t>Coordinador Grupo de Gestión Presupuestal y Eficiencia del Gasto Público</t>
  </si>
  <si>
    <t>MENSUALMENTE LA COORDINACIÓN DE PRESUPUESTO Y EFICIENCIA DEL GASTO PÚBLICO, ENVÍA POR MEDIO DE CORREO ELECTRÓNICO A CADA SUBDIRECCIÓN, LA EJECUCIÓN PRESUPUESTAL DE ACUERDO A LOS PROYECTOS DEL PLAN DE ACCIÓN A SU CARGO, ESTO CON EL FIN DE QUE SE REALICE UNA REVISIÓN DE CADA UNO DE LOS RUBROS PRESUPUESTALES ASIGNADOS PARA CADA PROYECTO, IDENTIFICANDO SU NIVEL DE GASTO COMPROMETIDO.</t>
  </si>
  <si>
    <t>LA COORDINADORA DEL GRUPO DE GESTIÓN PRESUPUESTAL Y EFICIENCIA DEL GASTO PÚBLICO, MENSUALMENTE REALIZA SEGUIMIENTO, CONTROL Y RETROALIMENTACIÓN A LA EJECUCIÓN PRESUPUESTAL, ELABORANDO UN INFORME COMPARATIVO MEDIANTE EL CUAL SE VERIFICAN LOS INGRESOS VERSUS LOS GASTOS.</t>
  </si>
  <si>
    <t xml:space="preserve">TRIMESTRALMENTE SE REPORTAN LOS INDICADORES PRESUPUESTALES ANTE LAS OFICINAS DE CONTROL INTERNO Y ADEI, MEDIANTE LOS CUALES SE REALIZA SEGUIMIENTO AL VALOR RECAUDADO POR CADA UNA DE LAS FUENTES DE FINANCIACIÓN. </t>
  </si>
  <si>
    <t>LA COORDINADORA DEL GRUPO DE GESTIÓN PRESUPUESTAL Y EFICIENCIA DEL GASTO PÚBLICO, MENSUALMENTE  ENVÍA POR MEDIO DE CORREO ELECTRÓNICO A CADA SUBDIRECCIÓN, LA EJECUCIÓN PRESUPUESTAL DE ACUERDO A LOS PROYECTOS DEL PLAN DE ACCIÓN A SU CARGO, ESTO CON EL FIN DE QUE SE REALICE UNA REVISIÓN DE CADA UNO DE LOS RUBROS PRESUPUESTALES ASIGNADOS PARA CADA PROYECTO, IDENTIFICANDO SU NIVEL DE GASTO COMPROMETIDO.</t>
  </si>
  <si>
    <t>Promover actuaciones administrativas ajustadas a la normatividad para prevenir el daño antijuridico, mediante una gestión juridica integral.</t>
  </si>
  <si>
    <t>POSIBILIDAD DE QUE POR ACCIÓN U OMISIÓN, NO SE TENGA EL DEBIDO CUIDADO AL CUMPLIR SUS OBLIGACIONES Y PERMITA QUE USE U OTROS USEN INDEBIDAMENTE BIENES PÚBLICOS, FALSEDAD EN DOCUMENTOS, HURTOS.</t>
  </si>
  <si>
    <t>REALIZAR SEGUIMIENTO  AL REGISTRO DE LA INFORMACIÓN DE LOS PROCESOS EN EL SISTEMA e-KOGUI</t>
  </si>
  <si>
    <t xml:space="preserve"> COORDINADOR GRUPO JURÍDICO ADMINISTRATIVO Y
 DE SERVICIO AL CIUDADANO</t>
  </si>
  <si>
    <t>Los Coordinadores del grupo Jurídico Administrativo y Grupo de Defensa Jurídica Integral, Mantendrán capacitado al personal del proceso para minimizar los riesgos y fortalecer las actividades a cargo.</t>
  </si>
  <si>
    <t>Coordinador del grupo Jurídico Administrativo y de servicio al ciudadano 
Coordinadora Grupo de Defensa Jurídica Integral</t>
  </si>
  <si>
    <t>En caso de pérdida de un expediente o documento vital y/o esencial se debe informar al responsable del proceso y gestionar para que se reconstruya el documento o expediente.</t>
  </si>
  <si>
    <t>REALIZAR SEGUIMIENTO A TRAVÉS DE LOS APLICATIVO DE JURISDICCIÓN COACTIVA</t>
  </si>
  <si>
    <t>PROFESIONAL JURISDICCIÓN COACTIVA</t>
  </si>
  <si>
    <t xml:space="preserve">Dar cumplimiento a la normatividad del proceso en lo que respecta a la defensa judicial, cobro coactivo y procesos sancionatorios, cumplimiento a  los Comités de Conciliación y Defensa Judicial. </t>
  </si>
  <si>
    <t>REALIZAR SEGUIMIENTO A TRAVÉS DEL APLICATIVO DE PROCESOS SANCIONATORIOS (SINCA)</t>
  </si>
  <si>
    <t>COORDINADORA GRUPO DEFENSA JURÍDICA INTEGRAL</t>
  </si>
  <si>
    <t xml:space="preserve">Realizar Comités primarios del proceso en los que se vincule al personal de planta y contratista y se impartan directrices para minimizar este tipo de riesgos </t>
  </si>
  <si>
    <t>Coordinador del grupo Jurídico Administrativo y de servicio al ciudadano 
Coordinador Grupo de Defensa Jurídica Integral</t>
  </si>
  <si>
    <t>POSIBILIDAD DE QUE POR ACCIÓN U OMISIÓN SE OMITA, RETARDE, REHUSE O DENIEGUE UN ACTO PROPIO DE SUS FUNCIONES PARA FAVORECER, EXIGIR, CONSTREÑIR PARA RECIBIR BENEFICIO ECONOMICO.</t>
  </si>
  <si>
    <t>EL  PROCESO ESTA DEBIDAMENTE  DOCUMENTADO Y SE ACTUALIZA DE ACUERDO A LOS CAMBIOS NORMATIVOS Y PROPIOS DEL PROCESO.</t>
  </si>
  <si>
    <t xml:space="preserve"> COORDINADOR GRUPO JURÍDICO ADMINISTRATIVO Y DE SERVICIO AL CIUDADANO
COORDINADORA  GRUPO DEFENSA JURÍDICA INTEGRAL</t>
  </si>
  <si>
    <t xml:space="preserve">Velar por el cumplimiento de la normatividad vigente las cuales se consolidan en el normograma institucional a cargo del proceso gestión juridica bajo la responsabilidad de la secretaria general </t>
  </si>
  <si>
    <t>Informar a la Oficina de Control Interno Disciplinario y autoridades competentes en caso que se requiera</t>
  </si>
  <si>
    <t>SE REALIZAN COMITES PRIMARIOS  CON LOS GRUPOS DE TRABAJO DE CADA COORDINACIÓN.</t>
  </si>
  <si>
    <t>A traves de las revisiones periodicas realizadas por los coordinadores al cumplimento de las actividades desarrrolladas por los contratistas en atención a sus obligaciones contractuales.</t>
  </si>
  <si>
    <t>SE MIDE Y SE EVALUA EL CUMPLIMIENTO DE LOS INDICADORES Y SE REPORTA A LA OFICINA DE DIRECCIONAMIENTO ESTRATEGICO ADEI.</t>
  </si>
  <si>
    <t>Administrar el recurso humano de la entidad, con el propósito de cumplir con su misión institucional, mediante el mejoramiento continuo de las condiciones laborales</t>
  </si>
  <si>
    <t>POSIBILIDAD DE QUE SE DE EL NOMBRAMIENTO DE UN PERSONAL SIN EL CUMPLIMIENTO DE LOS REQUISITOS DEL CARGO .</t>
  </si>
  <si>
    <t>EL PROFESIONAL DEL EMPLEO PÚBLICO REVISA LA HOJA DE VIDA Y LOS DOCUMENTOS PRESENTADOS POR EL POSIBLE POSTULANTE Y LO CONTRASTA CON EL PERFIL QUE SE ENCUENTRA EN EL MANUAL DE FUNCIONES</t>
  </si>
  <si>
    <t>COORDINADORA GESTION DE TALENTO HUMANO</t>
  </si>
  <si>
    <t>REALIZAR LA VERIFICACION DE LOS DOCUMENTOS PRESENTADOS MEDIANTE EL FORMATO CONTROL DE PROCESOS</t>
  </si>
  <si>
    <t>PROFESIONAL UNIVERSITARIO EMPLEO PUBLICO</t>
  </si>
  <si>
    <t xml:space="preserve">REVOCAR EL ACTO ADMINISTRATIVO DEL NOMBRAMIENTO Y NOTIFICAR INMEDIATAMENTE A LA OFICINA DE CONTROL INTERNO DISCIPLINARIO.
</t>
  </si>
  <si>
    <t>EL PROFESIONAL DEL EMPLEO PÚBLICO CORROBORA LOS TITULOS ADJUNTOS EN LA HOJA DE VIDA DEL POSIBLE POSTULANTE MEDIANTE UN OFICIO ENVIADO A LA INSTITUCION EDUCATIVA</t>
  </si>
  <si>
    <t>SOLICITAR A CADA NUEVO FUNCIONARIO LA AUTORIZACIÓN DE VERIFICACIÓN DE INFORMACIÓN ACADÉMICA</t>
  </si>
  <si>
    <t>ENVÍO OFICIOS A LAS INSTITUCIONES EDUCATIVAS Y SOLICITAR LA VERIFICACIÓN DE LA INFORMACIÓN ACADÉMICA</t>
  </si>
  <si>
    <t>COORDINADOR DEL GRUPO DE GESTIÓN ESTRATÉGICA DE TALENTO HUMANO</t>
  </si>
  <si>
    <t xml:space="preserve">Establecer y coordinar la aplicación de los criterios necesarios para asegurar la administración, preservación y conservación de la documentación producida y recibida por la Entidad, mediante la definición, aplicación y seguimiento de politicas documentales </t>
  </si>
  <si>
    <t>POSIBILIDAD DE PÉRDIDA DE LA INFORMACIÓN INSTITUCIONAL POR SUSTRACCIÓN PARA FINES PARTICULARES</t>
  </si>
  <si>
    <t>CAPACITAR PERIÓDICAMENTE A TODO EL PERSONAL DE LA ENTIDAD EN LO REFERENTE A LA GESTIÓN DOCUMENTAL Y ARCHIVO DE LA DOCUMENTACIÓN INSTITUCIONAL.</t>
  </si>
  <si>
    <t>Coordinación Documental, Información y Archivo</t>
  </si>
  <si>
    <t>FUERTE</t>
  </si>
  <si>
    <t>Coordinadora de Gestión Documental, información y archivo</t>
  </si>
  <si>
    <t>EL GRUPO DE GESTION DOCUMENTAL, INFORMACIÓN Y ARCHIVO REALIZA VISITAS DE INSPECCIÓN SEGUIMIENTO Y ASESORIA A LAS DIFERENTES UNIDADES ADMINISTRATIVAS DE LA CDMB , DE ACUERDO A REQUERIMIENTOS DE LAS UNIDADES PRODUCTORAS Y TENIENDO EN CUENTA EL CRONOGRAMA DE TRASNFERENCIAS DOCUMENTALES PRIMARIAS.</t>
  </si>
  <si>
    <t xml:space="preserve"> </t>
  </si>
  <si>
    <t>POSIBILIDAD DE VULNERAR LOS DERECHOS DE LOS USUARIOS AL LIMITAR O  DENEGAR EL ACCESO A LA INFORMACIÓN PÚBLICA DEL PROCESO GESTIÓN DOCUMENTAL, CON FINES DE BENEFICIAR INTERESES PARTICULARES.</t>
  </si>
  <si>
    <t>EL GRUPO DE GESTION DOCUMENTAL, INFORMACIÓN Y ARCHIVO SE ENCARGA DE SUMINISTRAR INFORMACIÓN ACTUALIZADA CORRESPONDIENTE AL PROCESO PARA SU PUBLICACION EN LA PAGINA WEB DE LA ENTIDAD.</t>
  </si>
  <si>
    <t>Continuar reportando las normas que en materia de gestión documental se profieran por parte de los entes del estado y de la Entidad al área encargada de actualizar el normograma.</t>
  </si>
  <si>
    <t>Informar a la Oficina de Control Interno</t>
  </si>
  <si>
    <t>EL GRUPO DE GESTION DOCUMENTAL, INFORMACIÓN Y ARCHIVO GESTIONARA PARA QUE EL AREA ENCARGADA (OFICINA DE DIRECCIONAMIENTO ESTRATÉGICO) REALICE LA PUBLICACION OPORTUNA DE LA INFORMACIÓN DE INTERES GENERAL DEL PROCESO DE GESTIÓN DOCUMENTAL..</t>
  </si>
  <si>
    <t>Gestionar de manera oportuna ante  el área encargada, la publicación de la información correspondiente al proceso de gestión documental en la  la página web.</t>
  </si>
  <si>
    <t>Informar a la Oficina de Control Interno.</t>
  </si>
  <si>
    <t>ESTABLECER Y EJECUTAR LA PLANEACION OPORTUNA DE LOS BIENES, SERVICIOS Y OBRA PÚBLICA REQUERIDOS POR LA ENTIDAD PARA SU NORMAL FUNCIONAMIENTO, A TRAVÉS DEL PROCEDIMIENTOS CONTRACTUALES GARANTIZANDO LA SELECCIÓN OBJETIVA, ASESORÍA EN LA EJECUCIÓN Y LIQUIDACIÓN DE LOS CONTRATOS</t>
  </si>
  <si>
    <t>Posibilidad de intereses indebidos en la celebración de contratos a favor propio o de terceros</t>
  </si>
  <si>
    <t>La jefe de Oficina de Contratación verifica el cumplimiento de los requisitos legales en pliego o invitación.</t>
  </si>
  <si>
    <t>La Jefe de Oficina de 
Contratación.</t>
  </si>
  <si>
    <t xml:space="preserve">Actualizar a los funcionarios en la responsabilidad de los actores del proceso </t>
  </si>
  <si>
    <t>Jefe Oficina de Contratación.</t>
  </si>
  <si>
    <t xml:space="preserve">La jefe de oficina de contratación informará a las oficinas de Control Interno y Control Interno Disciplinario sobre la materialización del riesgo y demás autoridades competentes </t>
  </si>
  <si>
    <t xml:space="preserve"> La oficina de contratación publica en Secop II los documentos del proceso.</t>
  </si>
  <si>
    <t>La Oficina de Contratación.</t>
  </si>
  <si>
    <t>Promover la participación ciudadana en los procesos contractuales que lo requieran (aviso de convocatoria, veedurías ciudadanas, audiencias).</t>
  </si>
  <si>
    <t>Posibilidad de que se realicen solicitudes de los requerimientos técnicos 
basados en beneficios personales</t>
  </si>
  <si>
    <t>Las subdirecciones, oficinas, y secretaria general, verificarán y evaluarán las necesiades y su conveniencia con las necesidades de la entidad en los comites primarios. De acuerdo a la resolución 0041 de 2024 art 2, parágrafo segundo.</t>
  </si>
  <si>
    <t>Subdirectores, Secretaria General y Jefes de Oficina.</t>
  </si>
  <si>
    <t xml:space="preserve">La jefe de Oficina de Contratación realizará la capacitación sobre la elaboración de los requerimientos técnicos a cada oficina gestora y de la revisión de los requerimientos técnicos </t>
  </si>
  <si>
    <t>La jefe de oficina de contratación informará a las oficinas de Control Interno y Control Interno Disciplinario sobre la materialización del riesgo y demás autoridades competentes</t>
  </si>
  <si>
    <t xml:space="preserve">La oficina de contratación revisa el requerimiento por medio del asesor . </t>
  </si>
  <si>
    <t>Posibilidad de fraccionamiento del objeto contractual</t>
  </si>
  <si>
    <t>El grupo de apoyo de profesionales de la oficina de contratación analiza los procesos requeridos por la oficina.</t>
  </si>
  <si>
    <t>Grupo de apoyo de 
profesionales de la oficina de contratación</t>
  </si>
  <si>
    <t>La jefe de oficina de contratación realizara capacitación a los integrantes de la oficina de contratación con el fin de mantener actualizados a los profesionales encargados de seleccionar la modalidad de contratación.</t>
  </si>
  <si>
    <t>La jefe de la oficina  de contratación revisa y aprueba los documentos precontractuales antes de su publicación.</t>
  </si>
  <si>
    <t>Posibilidad de   direccionamiento del pliego de condiciones</t>
  </si>
  <si>
    <t>La jefe de la oficina de contratación evaluará y aprobará los documentos precontractuales, por delegación, de acuerdo a resolución 0041 de 2024.</t>
  </si>
  <si>
    <t>Jefe de la oficina de contratación.</t>
  </si>
  <si>
    <t>La jefe de oficina de contratación realizara comités primarios y reuniones internas con el fin de estandarizar los procedimientos internos que permitan elaborar correctamente los pliegos de condiciones.</t>
  </si>
  <si>
    <t xml:space="preserve">La jefe de oficina de contratación informará a las oficinas de Control Interno y Control Interno Disciplinario sobre la materialización del riesgo. </t>
  </si>
  <si>
    <t>Determinar y gestionar los recursos tecnológicos necesarios para garantizar la disponibilidad y oportunidad de la información, a través de herramientas y procedimientos especializados</t>
  </si>
  <si>
    <t>Posibilidad de Interrupción total o parcial a los servicios y operaciones de la plataforma informática por acceso no autorizado al dominio.</t>
  </si>
  <si>
    <t xml:space="preserve">El profesional especializado TI  otorga  permisos a los sistemas de información de acuerdo al rol y  perfil del usuario, con autorización exclusiva del jefe inmediato o supervisor. </t>
  </si>
  <si>
    <t>Profesional Especializado TI</t>
  </si>
  <si>
    <t>Otorgar permisos de acceso a los sistemas de información, previa solicitud formal del líder de proceso a través de la Mesa de Ayuda de la CDMB, especificando los roles autorizados.</t>
  </si>
  <si>
    <t xml:space="preserve">Aislar el equipo de la red o el servidor.
</t>
  </si>
  <si>
    <t>El profesional especializado TI automatiza el bloquea el acceso al dominio tras tres (3) intentos fallidos en la contraseña de usuario.</t>
  </si>
  <si>
    <t>Suspender los permisos de acceso a las plataformas tecnológicas al momento de la terminación contractual.</t>
  </si>
  <si>
    <t xml:space="preserve">Restablecer el servidor con la información.
</t>
  </si>
  <si>
    <t>Verificación del logs de eventos en el dominio de la CDMB por parte del Profesional Especializado Tecnologías de la Información</t>
  </si>
  <si>
    <t>Reportar al COLSERT del Ministerior de las TIC la vulnerabilidad.</t>
  </si>
  <si>
    <t>Administrar los bienes y servicios de la entidad para su normal funcionamiento, mediante la aplicación de herramientas e instrumentos de gestión eficientes que aseguren la puesta en práctica de una política ambiental racional y sostenible.</t>
  </si>
  <si>
    <t>POSIBILIDAD DE MANIPULACIÓN Y FALSEDAD DE PARTE DEL FUNCIONARIO ENCARGADO DE HACER EL INFORME DE LA VISITA DE CAMPO QUE DETERMINA EL CUMPLIMIENTO DE REQUISITOS PARA OTORGAR LA EXCLUSIÓN DEL PAGO DE SOBRETASA AMBIENTAL DE LOS PREDIOS QUE APLICAN SEGÚN LA NORMATIVIDAD VIGENTE COLOMBIANA</t>
  </si>
  <si>
    <t xml:space="preserve"> La Coordinación de Gestión y Administración de Predios realiza una inspección y verificación aleatoria del predios exonerados, para verificar la veracidad de la información revisada en la exoneracion otorgada
</t>
  </si>
  <si>
    <t>SUBDIRECCIÓN ADMINISTRATIVA Y FINANCIERA, COORDINACIÓN DE GESTIÓN Y ADMINISTRACIÓN DE LOS PREDIOS INSTITUCIONALES</t>
  </si>
  <si>
    <t xml:space="preserve">Realizar acta de verificación e inspección aleatoria de trámites exclusiones otorgadas por parte de la CDMB a predios de usuarios con el fin de verificar la veracidad de los mismos. </t>
  </si>
  <si>
    <t>COORDINACIÓN DE GESTIÓN Y ADMINISTRACIÓN DE LOS PREDIOS INSTITUCIONALES</t>
  </si>
  <si>
    <t>Reporte del caso para respectiva modificacion de actos administrativos y notificacion a usuarios</t>
  </si>
  <si>
    <t>A través del visor catastral en páginas web de uso público, la Coordinación de Gestión y Administración de Predios, corrobora los espacios que componen el area del predio, de manera satlital, identificando posibles áreas  que no son objeto de la exoneración.</t>
  </si>
  <si>
    <t>Informe que contenga evidencias mediante  visor catastral en páginas web de uso público, de los espacios que componen el área del predio, para identificar posibles áreas que no son objeto de la exoneración.</t>
  </si>
  <si>
    <t>POSIBILIDAD DE QUE POR ACCIÓN  SE SUSTRAIGAN O DETERIOREN  LOS BIENES MUEBLES POR PARTE DE FUNCIONARIOS DE LA CDMB.</t>
  </si>
  <si>
    <t>SUBDIRECCIÓN ADMINISTRATIVA Y FINANCIERA, COORDINACIÓN DE GESTIÓN Y RECURTSOS FISICOS</t>
  </si>
  <si>
    <t>SUBDIRECCIÓN ADMINISTRATIVA Y FINANCIERA, COORDINACIÓN DE GESTIÓN Y RECURSOS FISICOS</t>
  </si>
  <si>
    <t xml:space="preserve">Reportar  ante las autoridades competentes  para que se adelanten las  investigaciones que haya lugar </t>
  </si>
  <si>
    <t>La Coordinación de los Recursos Físicos para la Sostenibilidad solicita al proveedor que presta el servicio de vigilancia, que sus vigilantes realicen seguimiento y realicen rondas de inspección en las instalaciones del edificio de la CDMB en horario no laboral.</t>
  </si>
  <si>
    <t>Informe de rondas de vigilantes por la sede administrativa de la CDMB.</t>
  </si>
  <si>
    <t>Desde la Coordinación de los Recursos Físicos para la Sostenibilidad se suscribe el contrato con el proveedor de seguros por el cual se toman polizas para amparar los bienes e intereses patrimoniales de la entidad.</t>
  </si>
  <si>
    <t>Pólizas vigentes con cobertura por robos o daños.</t>
  </si>
  <si>
    <t>Atender, Orientar y Gestionar las necesidades y expectativas de las Partes Interesadas; através de la interacción con los demás procesos de la Entidad, determinando a su vez, su nivel de satisfacción</t>
  </si>
  <si>
    <t>Posibilidad de que por acción, y extralimitación se utilice de forma indebida la información oficial</t>
  </si>
  <si>
    <t>Atención oportuna a los ciudadanos</t>
  </si>
  <si>
    <t>Jefe Oficina Gestión Social Ambiental, Equipo Gestión Social Ambiental</t>
  </si>
  <si>
    <t>Promover en forma activa el diligenciamiento de las Encuestas de satisfacción e implementar un sistema digital con bitácora de acceso restringido a la información sensible de las partes interesadas.</t>
  </si>
  <si>
    <t>Reportar al jefe inmediato para cesar dicha acción. Dar parte a la oficina de Control Disciplinario Interno y en caso tal denunciar ante las autoridades competentes.</t>
  </si>
  <si>
    <t>Revisión y análisis del Informes de  Encuestas de Satisfacción</t>
  </si>
  <si>
    <t>Posibilidad de que por acción, y extralimitación se utilice para beneficio personal ilícito o de terceros las 
gestiones de las partes interesadas</t>
  </si>
  <si>
    <t>Atención oportuna a los ciudadano</t>
  </si>
  <si>
    <t>Incluir en las obligaciones contractuales lo referente a la salvaguarda y confidencialidad de las 
gestiones de las partes interesadas y vigilar su cumplimiento mediante auditorías internas periódicas.</t>
  </si>
  <si>
    <t>Reportar al jefe inmediato para cesar dicha acción. Dar parte a la oficina de Control Disciplinario Interno y en caso tal denunciar ante las autoridades competentes</t>
  </si>
  <si>
    <t>Comité primario donde se evaluarán las causas del incumplimiento del POA y reprogramar aquellas actividades que lo permitan</t>
  </si>
  <si>
    <t>Jefe Oficina de Control Interno
Auditores</t>
  </si>
  <si>
    <t>Jefe y funcionarios de la Oficina de Control Interno</t>
  </si>
  <si>
    <t>Código Único Disciplinario</t>
  </si>
  <si>
    <t xml:space="preserve">Cambio de los auditores designados para la auditoria
Informe a la oficina de Talento Humano o de Contratación acerca de la acción cometida por el auditor
</t>
  </si>
  <si>
    <t>Reunión de apertura de auditoria
Reunión de Balance de auditoria
Reunión de Cierre de auditoria</t>
  </si>
  <si>
    <t>Procedimientos de Auditorías Internas Integrales y de gestión documentados</t>
  </si>
  <si>
    <t>POSIBILIDAD DE AJUSTAR LOS HALLAZGOS DE LAS AUDITORIAS</t>
  </si>
  <si>
    <t>Efectuar la evaluación, el seguimiento y la asesoría en forma objetiva e imparcial al Sistema Integrado de Gestión y Control (SIGC) con el fin de determinar su grado de eficiencia, eficacia y efectividad, mediante mecanismos de medición, evaluación y verificación de cada uno de los elementos que lo componen generando el mejoramiento y la optimización del Sistema.</t>
  </si>
  <si>
    <t>Profesional especializado TI</t>
  </si>
  <si>
    <t>MATRIZ DE RIESGOS DE CORRUPCIÓN 2025</t>
  </si>
  <si>
    <t>MAPA DE PROCESOS DE LA CDMB</t>
  </si>
  <si>
    <t>Estratégicos</t>
  </si>
  <si>
    <t>Misionales</t>
  </si>
  <si>
    <t>Apoyo</t>
  </si>
  <si>
    <t>Evaluación y Mejora</t>
  </si>
  <si>
    <t>Generar procesos de Educación, capacitación y sensibilización en las partes interesadas del Área de Jurisdicción de la CDMB, de tal forma que se visibilicen patrones de cambio cultural ambiental, fortaleciendo los procesos participativos, la instalación de capacidades técnicas y comunicativas que desde las competencias ciudadanas posibiliten la toma de decisiones colectivas hacia la construcción de una cultura ética</t>
  </si>
  <si>
    <t>Posibilidad de que por acción y extralimitación se utilice de forma indebida la información oficial producto de las actividades de cultura ambiental.</t>
  </si>
  <si>
    <t>Determinar los responsables del evento antes de la  programación del mismo.</t>
  </si>
  <si>
    <t>Incluir en las obligaciones contractuales que participen en el proceso lo referente a la salvaguarda de los activos de la CDMB.</t>
  </si>
  <si>
    <t>Formato salida de equipos</t>
  </si>
  <si>
    <t>Realizar seguimiento al cumplimiento de la salvaguarda de los activos de la CDMB.</t>
  </si>
  <si>
    <t>Registro de Asistencia a Eventos y registro fotográfico</t>
  </si>
  <si>
    <t>Diligenciar el Formato de Confidencialidad de la Politica de tratamientos y protecciòn de datos personales</t>
  </si>
  <si>
    <t xml:space="preserve">
01/06/2026</t>
  </si>
  <si>
    <t xml:space="preserve">
15/12/2026</t>
  </si>
  <si>
    <t>Llevar a cabo periodicamente los Comites de Obra para presentar y socializar en los Comités primarios de la Subdireción, con el fin de dar a conocer el porcentaje de avance de ejecución y presupuesto.</t>
  </si>
  <si>
    <t>Cumplimiento del Plan Operativo vigencia 2026 del procesos de evaluación y seguimiento al SIGC</t>
  </si>
  <si>
    <t>proveer el conocimiento necesario como soporte a la gestion ambiental, atraves de la generacion y la socializacion de informacion estudios, diseños e investigaciones.</t>
  </si>
  <si>
    <t>Posibilidad de Sistemas de información susceptibles de manipulación o adulteración</t>
  </si>
  <si>
    <t>El coordinador controlara las autorizaciones otorgadas en los aplicativos tecnológicos, de conformidad con el perfil y funciones del cargo</t>
  </si>
  <si>
    <t xml:space="preserve">SUBDIRECTOR DE ORDENAMIENTO Y PLANIFICACION DEL TERRITORIO
CORDINADOR CONOCIMIENTO AMBIENTAL 
CORDINADOR DE ORDENAMIENTO TERRITORIAL </t>
  </si>
  <si>
    <t>realizar y analizar para cada uno de los profesionales adscritos al proceso que aplicativos se les autorizan en el formato solicitud de usuarion para el acceso de herramientas TIC</t>
  </si>
  <si>
    <t xml:space="preserve">SUBDIRECTOR DE ORDENAMIENTO Y PLANIFICACION DEL TERRITORIO
CORDINADOR CONOCIMIENTO AMBIENTAL 
CORDINADOR DE ORDENAMIENTO TERRITORIAL  </t>
  </si>
  <si>
    <t xml:space="preserve">Las personas encargadas de gestionar, tratar y administrar información deberan firmar el acta de compormiso en cumplimiento a la politica de confidencialidad, integrida e imparcialidad. </t>
  </si>
  <si>
    <t xml:space="preserve">SUBDIRECTOR DE ORDENAMIENTO Y PLANIFICACION DEL TERRITORIO
COORDINADOR CONOCIMIENTO AMBIENTAL 
CORDINADOR DE ORDENAMIENTO TERRITORIAL </t>
  </si>
  <si>
    <t>Firma del acta de compromiso en cumplimiento a la politica de confidencialidad, intregralidad e imparcialidad por todos los integrantes del proceso.</t>
  </si>
  <si>
    <t xml:space="preserve">POSIBILIDAD DE UTILIZACION INDEBIDA DE INFORMACION OFICIAL PRIVILEGIADA EN TEMAS RELACIONADOS CON EL ORDENAMIENTO Y PLANIFICACION </t>
  </si>
  <si>
    <t>Socialización del Codigo de Integridad en comités primarios.</t>
  </si>
  <si>
    <t>Subdirector de Ordenamiento y Planificación Integral del Territorio
Coordinación de Ordenamiento y Planificación Territorial</t>
  </si>
  <si>
    <t>Los conceptos tecnicos y actas de concertación elaborados  por los contratistas, son revisados por parte del coordinador de ordenamiento y planificación territorial, con el fin de verificar la conformidad y pertinencia de la respuesta.</t>
  </si>
  <si>
    <t>Coordinador Ordenamiento y Planificación Territorial</t>
  </si>
  <si>
    <t>Aprobación por parte del Subdirector de los  conceptos tecnicos y las actas de concertación, previa revisión del coordinador de ordenamiento y planificación territorial.</t>
  </si>
  <si>
    <t>Subdirector Ordenamiento y Planificación Integral del Territorio
Coordinador Ordenamiento y Planificación Territorial</t>
  </si>
  <si>
    <t>Socialización el Codigo de Integridad en comités primarios.</t>
  </si>
  <si>
    <t>29 DE ENERO DE 2026</t>
  </si>
  <si>
    <t>30 DE ABRIL DE 2026</t>
  </si>
  <si>
    <r>
      <rPr>
        <b/>
        <sz val="11"/>
        <rFont val="Calibri"/>
        <family val="2"/>
        <scheme val="minor"/>
      </rPr>
      <t xml:space="preserve">Mensualmente se envían las ejecuciones presupuestales a cada una de las subdirecciones de la CDMB para que desde allí cada  una analice el avance de nivel de gasto comprometido en cada uno de los proyectos asignados.
 </t>
    </r>
    <r>
      <rPr>
        <u/>
        <sz val="11"/>
        <color theme="10"/>
        <rFont val="Calibri"/>
        <family val="2"/>
        <scheme val="minor"/>
      </rPr>
      <t xml:space="preserve">
EVIDENCIA: EJECUCIONES PRESUPUESTALES ENVIADAS </t>
    </r>
  </si>
  <si>
    <r>
      <rPr>
        <b/>
        <sz val="11"/>
        <rFont val="Calibri"/>
        <family val="2"/>
        <scheme val="minor"/>
      </rPr>
      <t>Se elaboraron los informes comparativos para los meses de enero, febrero, marzo y abril,  mediante los cuales se realiza analisis del ingreso y el gasto como retroalimentación de la ejecución presupuestal.</t>
    </r>
    <r>
      <rPr>
        <b/>
        <u/>
        <sz val="11"/>
        <color theme="10"/>
        <rFont val="Calibri"/>
        <family val="2"/>
        <scheme val="minor"/>
      </rPr>
      <t xml:space="preserve">
EVIDENCIA: INFORMES COMPARATIVOS</t>
    </r>
  </si>
  <si>
    <r>
      <rPr>
        <sz val="11"/>
        <rFont val="Calibri"/>
        <family val="2"/>
        <scheme val="minor"/>
      </rPr>
      <t>Se realizó medición y análisis del ingreso por cada fuente, mediante los indicadores presupuestales, los cuales fueron analizados y enviados a la oficina de ADEI y Control Interno, mediante correo electrónico. En la medición de estos indicadores, se detectó un recaudo eficiente del valor presupuestado.</t>
    </r>
    <r>
      <rPr>
        <u/>
        <sz val="11"/>
        <color theme="10"/>
        <rFont val="Calibri"/>
        <family val="2"/>
        <scheme val="minor"/>
      </rPr>
      <t xml:space="preserve">
EVIDENCIA: INDICADORES PRESUPUESTALES</t>
    </r>
  </si>
  <si>
    <t xml:space="preserve">Se evidencia Correo electronico ( HELDESK) donde se solicita la creacion de usuarios nuevos ,la unidad de LASH Y SVCA </t>
  </si>
  <si>
    <t>Se evidencia las actas de compromiso politica de imparcialidad, independecia,integridad y confidencialidad codigo M-CA-FO-123 firmada para todo el personal de conocimiento ambiental</t>
  </si>
  <si>
    <t>Se evidencia los informes mensuales por parte de la empresa de seguridad de la sede administrativa de la CDMB</t>
  </si>
  <si>
    <t>Se evidencia la poliza vigente con cobertura de robos o daños esta poliza se realizo en la vigencia 2025 con vigencia futura hasta diciembre de 2026</t>
  </si>
  <si>
    <t>Se evidencia los informes con sus respectivas evidencias utilizando el visor catastral para revisar las areas posibles que no son objetos de la exoneracion , con respecto a las actas de verificacion e inspeccion aleatoria se comunica que ellas se realizan de manera semestral , quedando pendiente para el proximo seguimiento</t>
  </si>
  <si>
    <t xml:space="preserve">No se esta realizando venta en este momento / y adicional se tiene programado la socializaicon para el comité primario del mes de junio </t>
  </si>
  <si>
    <t>En la actualidad solo se esta entregando material vegetal en dos viveros , nazareth y la rosita y se observa pendon con el protocolo respectivo en cada vivero</t>
  </si>
  <si>
    <t>Se esta realizando seguimiento al inventario de produccion de material vegetal se observa los formatos de seguimiento</t>
  </si>
  <si>
    <t>Planificar y ejecutar durante toda la vigencia 2026,  diez (10) jornadas de  capacitación y sensibilización al personal de la CDMB (Planta y Contratista) en temas de gestión documental y archivo,  inducción y reinducción en temas de gestión documental y  archivo  al personal que hace parte del Grupo de Gestión Documental, Información y Archivo.</t>
  </si>
  <si>
    <t>Apoyar, asesorar y hacer seguimiento a  la intervención archivística a través de las visitas de inspección, a la documentación de los archivos de gestión y al archivo central, programadas para la vigencia 2026 .</t>
  </si>
  <si>
    <t>Se evidencia el seguimiento a las obras que se tiene en la actualidad , se evidencia las actas y la notificacion de las mismas</t>
  </si>
  <si>
    <t xml:space="preserve">Se evidencia que se tiene actualizada la base de datos de informacion geografica correspondiente a la caracterizacion de los fenomenos naturales </t>
  </si>
  <si>
    <t>Se evidencia que todos los contratistas realizaron el curso de inetgridad virtual dictado por funcion publica</t>
  </si>
  <si>
    <t xml:space="preserve">Se evidencias las actas de los comites primarios </t>
  </si>
  <si>
    <t xml:space="preserve">Se observa las carpetas de los contratistas y se tiene en cada carpeta el acuerdo de confidencialidad </t>
  </si>
  <si>
    <t xml:space="preserve">Se observan las encuentas de satisfaccion y se tiene QR implementado para tener un detalle de estas.hasta el mes de abril se han realizado 247 encuentas para un cumplimiento del 90 % </t>
  </si>
  <si>
    <t>ABIERTA</t>
  </si>
  <si>
    <t>Se evidencia en las obligaciones contractuales de los contratistas que se tiene como obligacion participar en el proceso referente a la salvaguarda de los activos de la CDMB</t>
  </si>
  <si>
    <t>Mediante Actas y Hojas de Prestamo de activos de la CDMB se realiza este seguimiento</t>
  </si>
  <si>
    <t xml:space="preserve">Se observa el formato de confidencialidad de la politica  de tratamiento y proteccion de datos personales </t>
  </si>
  <si>
    <t>Se observa el seguimiento mensual por parte de la jefe de oficina al cumplimiento del plan operativo vigencia 2026</t>
  </si>
  <si>
    <t xml:space="preserve">Se observan  de las auditorias que se estan realizando documento de apertura de auditoria , </t>
  </si>
  <si>
    <t>Se evidencia las actas de los comites primarios que se han desarrollado en esta vigencia</t>
  </si>
  <si>
    <t>Se evidencia los avisos de convocatoria al proceso de licitacion LP-001-2026</t>
  </si>
  <si>
    <t>Se evidencia mediante acta de comité primariola actualizacion a los funcionarios en la responsabilidad de los actores en el proceso</t>
  </si>
  <si>
    <t>Se dialoga con la oficina y ellos manifiestan que esta capacitacion se dara en el segundo semestre</t>
  </si>
  <si>
    <t xml:space="preserve">Se evidencia actos administrativos donde se observan que los conceptos tecnicos fueron aprobados </t>
  </si>
  <si>
    <t>Se evidencia que mediante comites primarios y mediante actas se observa aprobacion por parte del subdirector de los conceptos tecnicos y las actas de concertacion</t>
  </si>
  <si>
    <t>Se observan los diferentes conceptos tecnicas y las actas de concertacion elaboradas por los contratistas de la oficina</t>
  </si>
  <si>
    <t xml:space="preserve">Se evidencia las actas de los diferentes comites primarios realizados en esta vigencia </t>
  </si>
  <si>
    <t>Se dialoga con la oficina y se manifiesta que se tiene preparado la socializacion para este segundo semestre</t>
  </si>
  <si>
    <t>Hasta el mes de abril se han realizado 11 capacitaciones en gestion documental y archivo a funcionarios y contratistas de la entidad</t>
  </si>
  <si>
    <t>Se han realizado 15 inspecciones a la documentacion de los archivos de gestion y al archivo central</t>
  </si>
  <si>
    <t xml:space="preserve">Mediante correo electronico del dia 13 de abril por parte de la oficina de gestion documental envian normograma para que se efectue la actualizacion. </t>
  </si>
  <si>
    <t>Se observan las diferentes actualizaciones que se han desarrollado hasta el momento y enviado a pag web</t>
  </si>
  <si>
    <t xml:space="preserve">En este seguimiento no se evidencia actos administrativos de delegacion </t>
  </si>
  <si>
    <t>Los contratistas realizan de manera mensual el informe de actividades para el tramite de la cuenta de cobro, el cual debe llevar la firma del supervisor del contrato quien de esta manera realiza el seguimiento con respecto al cumplimiento de las obligaciones contractuales y las evidencias de dichos informes y las actividades son cargadas en el SECOP II.</t>
  </si>
  <si>
    <t>En el monitoreo se evidencia que se continua con el proceso de solicitud por parte de los jefes a traves de la mesa de ayuda del otorgamiento de los permisos de acceso a todo personal nuevo o quien lo requiera en las distintas areas de la CDMB con corte al 30 de abril del 2026</t>
  </si>
  <si>
    <t>Se evidencia que la oficina TI efectua de manera inmediata la suspensión de los accesos y el restablecimiento de los mismos al momento de la terminación contractual de todos los contratos</t>
  </si>
  <si>
    <t>Se realizo la solicitud a la coordinacion de talento humano en el mes de febreron , pero cabe mencionar que desde la subdireccion  de SEYCA se realizo La capacitacion al codigo de integridad se realizo en el mes de febrero .</t>
  </si>
  <si>
    <t>En todas las obligaciones de los contratistas se evidencia  la obligatoriedad de realizar el Curso de Integridad virtual dictado por la Función Pública.</t>
  </si>
  <si>
    <t>Se evidencia el cumplimiento de los cursos de integridad virtual dictados por la funcion publica de todos los contratistas de la subdireccion.</t>
  </si>
  <si>
    <t>ABIERO</t>
  </si>
  <si>
    <t>Se evidencia la verificacion de liquidaciones mediante un muestreo aleatorio de las visitas de evaluacion y seguimiento.</t>
  </si>
  <si>
    <t>Se observa el control de procesos como formato para la verificacion de documentos presentados</t>
  </si>
  <si>
    <t xml:space="preserve">se observa la autorizacion del funcionario para verificar la informacion academica </t>
  </si>
  <si>
    <t>se observa los correos enviados a las instituciones para verificacion de informacion academica</t>
  </si>
  <si>
    <t>En los comites primarios se estan realizando las capacitaciones al personal del proceso para poder minimizar los riesgos y fortalecer las diferentes actividades a su cargo</t>
  </si>
  <si>
    <t xml:space="preserve">se observa el  desarrollo los comites de conciliacion y defensa judicial </t>
  </si>
  <si>
    <t>Se observa mediante las actas la realizacion de los comites primarios donde se vincula al personal de planta y contratistas</t>
  </si>
  <si>
    <t>Se evidencia el envio de actualizacion del normograma institucional a cargo del proceso de gestion juridica bajo la responsabilidad de la secretaria general</t>
  </si>
  <si>
    <t>mes a mes se evidencia el cumplimiento de las actividades de cumplimiento desarrollada por los diferentes contratistas , mediante un excel se lleva ese control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</si>
</sst>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3" formatCode="_-* #,##0.00_-;\-* #,##0.00_-;_-* &quot;-&quot;??_-;_-@_-"/>
    <numFmt numFmtId="164" formatCode="_-* #,##0_-;\-* #,##0_-;_-* &quot;-&quot;??_-;_-@_-"/>
  </numFmts>
  <fonts count="42">
    <font>
      <sz val="11"/>
      <color theme="1"/>
      <name val="Calibri"/>
      <family val="2"/>
      <scheme val="minor"/>
    </font>
    <font>
      <sz val="9"/>
      <color theme="1"/>
      <name val="Arial"/>
      <family val="2"/>
    </font>
    <font>
      <b/>
      <sz val="9"/>
      <color theme="1"/>
      <name val="Arial"/>
      <family val="2"/>
    </font>
    <font>
      <sz val="11"/>
      <color theme="1"/>
      <name val="Calibri"/>
      <family val="2"/>
      <scheme val="minor"/>
    </font>
    <font>
      <b/>
      <sz val="11"/>
      <color theme="1"/>
      <name val="Calibri"/>
      <family val="2"/>
      <scheme val="minor"/>
    </font>
    <font>
      <sz val="9"/>
      <name val="Calibri"/>
      <family val="2"/>
      <scheme val="minor"/>
    </font>
    <font>
      <b/>
      <sz val="8"/>
      <color theme="1"/>
      <name val="Arial"/>
      <family val="2"/>
    </font>
    <font>
      <sz val="8"/>
      <color theme="1"/>
      <name val="Arial"/>
      <family val="2"/>
    </font>
    <font>
      <sz val="11"/>
      <name val="Calibri"/>
      <family val="2"/>
      <scheme val="minor"/>
    </font>
    <font>
      <b/>
      <sz val="9"/>
      <name val="Arial"/>
      <family val="2"/>
    </font>
    <font>
      <sz val="9"/>
      <name val="Arial"/>
      <family val="2"/>
    </font>
    <font>
      <b/>
      <sz val="11"/>
      <color theme="1"/>
      <name val="Arial"/>
      <family val="2"/>
    </font>
    <font>
      <b/>
      <sz val="12"/>
      <color theme="1"/>
      <name val="Arial"/>
      <family val="2"/>
    </font>
    <font>
      <b/>
      <sz val="12"/>
      <color rgb="FF000000"/>
      <name val="Arial"/>
      <family val="2"/>
    </font>
    <font>
      <sz val="12"/>
      <color rgb="FF000000"/>
      <name val="Arial"/>
      <family val="2"/>
    </font>
    <font>
      <b/>
      <sz val="12"/>
      <name val="Arial"/>
      <family val="2"/>
    </font>
    <font>
      <sz val="12"/>
      <name val="Arial"/>
      <family val="2"/>
    </font>
    <font>
      <b/>
      <sz val="10"/>
      <color rgb="FF000000"/>
      <name val="Arial"/>
      <family val="2"/>
    </font>
    <font>
      <sz val="10"/>
      <color rgb="FF000000"/>
      <name val="Arial"/>
      <family val="2"/>
    </font>
    <font>
      <sz val="9"/>
      <color rgb="FF000000"/>
      <name val="Tahoma"/>
      <family val="2"/>
    </font>
    <font>
      <b/>
      <sz val="9"/>
      <color rgb="FF000000"/>
      <name val="Tahoma"/>
      <family val="2"/>
    </font>
    <font>
      <sz val="11"/>
      <color theme="1"/>
      <name val="Arial"/>
      <family val="2"/>
    </font>
    <font>
      <sz val="9"/>
      <color rgb="FFFF0000"/>
      <name val="Arial"/>
      <family val="2"/>
    </font>
    <font>
      <sz val="7"/>
      <color rgb="FF000000"/>
      <name val="Arial"/>
      <family val="2"/>
    </font>
    <font>
      <b/>
      <sz val="11"/>
      <color rgb="FF000000"/>
      <name val="Calibri"/>
      <family val="2"/>
      <scheme val="minor"/>
    </font>
    <font>
      <b/>
      <sz val="10"/>
      <color rgb="FF000000"/>
      <name val="Calibri"/>
      <family val="2"/>
      <scheme val="minor"/>
    </font>
    <font>
      <sz val="12"/>
      <color theme="1"/>
      <name val="Arial"/>
      <family val="2"/>
    </font>
    <font>
      <b/>
      <i/>
      <sz val="12"/>
      <color theme="1"/>
      <name val="Arial"/>
      <family val="2"/>
    </font>
    <font>
      <b/>
      <sz val="11"/>
      <color rgb="FF000000"/>
      <name val="Arial"/>
      <family val="2"/>
    </font>
    <font>
      <sz val="11"/>
      <color rgb="FF000000"/>
      <name val="Arial"/>
      <family val="2"/>
    </font>
    <font>
      <sz val="10"/>
      <color theme="1"/>
      <name val="Arial"/>
      <family val="2"/>
    </font>
    <font>
      <b/>
      <sz val="8"/>
      <name val="Arial"/>
      <family val="2"/>
    </font>
    <font>
      <sz val="8"/>
      <name val="Arial"/>
      <family val="2"/>
    </font>
    <font>
      <sz val="9"/>
      <color theme="8" tint="-0.249977111117893"/>
      <name val="Arial"/>
      <family val="2"/>
    </font>
    <font>
      <sz val="10"/>
      <name val="Century Gothic"/>
      <family val="2"/>
    </font>
    <font>
      <sz val="11"/>
      <name val="Arial"/>
      <family val="2"/>
    </font>
    <font>
      <b/>
      <i/>
      <u/>
      <sz val="20"/>
      <name val="Calibri"/>
      <family val="2"/>
      <scheme val="minor"/>
    </font>
    <font>
      <b/>
      <sz val="18"/>
      <name val="Calibri"/>
      <family val="2"/>
      <scheme val="minor"/>
    </font>
    <font>
      <b/>
      <sz val="15"/>
      <color theme="6" tint="-0.499984740745262"/>
      <name val="Arial "/>
    </font>
    <font>
      <u/>
      <sz val="11"/>
      <color theme="10"/>
      <name val="Calibri"/>
      <family val="2"/>
      <scheme val="minor"/>
    </font>
    <font>
      <b/>
      <sz val="11"/>
      <name val="Calibri"/>
      <family val="2"/>
      <scheme val="minor"/>
    </font>
    <font>
      <b/>
      <u/>
      <sz val="11"/>
      <color theme="10"/>
      <name val="Calibri"/>
      <family val="2"/>
      <scheme val="minor"/>
    </font>
  </fonts>
  <fills count="31">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0"/>
        <bgColor indexed="64"/>
      </patternFill>
    </fill>
    <fill>
      <patternFill patternType="solid">
        <fgColor theme="1"/>
        <bgColor indexed="64"/>
      </patternFill>
    </fill>
    <fill>
      <patternFill patternType="solid">
        <fgColor theme="9"/>
        <bgColor indexed="64"/>
      </patternFill>
    </fill>
    <fill>
      <patternFill patternType="solid">
        <fgColor rgb="FFFFFF00"/>
        <bgColor indexed="64"/>
      </patternFill>
    </fill>
    <fill>
      <patternFill patternType="solid">
        <fgColor rgb="FF92D050"/>
        <bgColor indexed="64"/>
      </patternFill>
    </fill>
    <fill>
      <patternFill patternType="solid">
        <fgColor rgb="FF00B050"/>
        <bgColor indexed="64"/>
      </patternFill>
    </fill>
    <fill>
      <patternFill patternType="solid">
        <fgColor rgb="FF00B0F0"/>
        <bgColor indexed="64"/>
      </patternFill>
    </fill>
    <fill>
      <patternFill patternType="solid">
        <fgColor rgb="FF0070C0"/>
        <bgColor indexed="64"/>
      </patternFill>
    </fill>
    <fill>
      <patternFill patternType="solid">
        <fgColor rgb="FF7030A0"/>
        <bgColor indexed="64"/>
      </patternFill>
    </fill>
    <fill>
      <patternFill patternType="solid">
        <fgColor rgb="FFC2D69B"/>
        <bgColor indexed="64"/>
      </patternFill>
    </fill>
    <fill>
      <patternFill patternType="solid">
        <fgColor rgb="FFEAF1DD"/>
        <bgColor indexed="64"/>
      </patternFill>
    </fill>
    <fill>
      <patternFill patternType="solid">
        <fgColor rgb="FFFFFFFF"/>
        <bgColor indexed="64"/>
      </patternFill>
    </fill>
    <fill>
      <patternFill patternType="solid">
        <fgColor theme="9" tint="0.59999389629810485"/>
        <bgColor indexed="64"/>
      </patternFill>
    </fill>
    <fill>
      <patternFill patternType="solid">
        <fgColor rgb="FFD9D9D9"/>
        <bgColor indexed="64"/>
      </patternFill>
    </fill>
    <fill>
      <patternFill patternType="solid">
        <fgColor rgb="FFFFC000"/>
        <bgColor indexed="64"/>
      </patternFill>
    </fill>
    <fill>
      <patternFill patternType="solid">
        <fgColor rgb="FFFF0000"/>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8" tint="0.39997558519241921"/>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rgb="FFFFF2CC"/>
        <bgColor rgb="FF000000"/>
      </patternFill>
    </fill>
  </fills>
  <borders count="8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medium">
        <color rgb="FF9BBB59"/>
      </left>
      <right/>
      <top style="medium">
        <color rgb="FF9BBB59"/>
      </top>
      <bottom style="medium">
        <color rgb="FF9BBB59"/>
      </bottom>
      <diagonal/>
    </border>
    <border>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medium">
        <color rgb="FFC2D69B"/>
      </left>
      <right style="medium">
        <color rgb="FFC2D69B"/>
      </right>
      <top/>
      <bottom/>
      <diagonal/>
    </border>
    <border>
      <left/>
      <right style="medium">
        <color rgb="FFC2D69B"/>
      </right>
      <top/>
      <bottom style="medium">
        <color rgb="FFC2D69B"/>
      </bottom>
      <diagonal/>
    </border>
    <border>
      <left style="medium">
        <color rgb="FFC2D69B"/>
      </left>
      <right style="medium">
        <color rgb="FFC2D69B"/>
      </right>
      <top style="medium">
        <color rgb="FF9BBB59"/>
      </top>
      <bottom/>
      <diagonal/>
    </border>
    <border>
      <left style="medium">
        <color rgb="FFC2D69B"/>
      </left>
      <right style="medium">
        <color rgb="FFC2D69B"/>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style="medium">
        <color rgb="FFC2D69B"/>
      </top>
      <bottom style="medium">
        <color rgb="FFC2D69B"/>
      </bottom>
      <diagonal/>
    </border>
    <border>
      <left/>
      <right style="medium">
        <color rgb="FFC2D69B"/>
      </right>
      <top style="medium">
        <color rgb="FFC2D69B"/>
      </top>
      <bottom style="medium">
        <color rgb="FFC2D69B"/>
      </bottom>
      <diagonal/>
    </border>
    <border>
      <left/>
      <right style="medium">
        <color rgb="FFC2D69B"/>
      </right>
      <top/>
      <bottom/>
      <diagonal/>
    </border>
    <border>
      <left style="medium">
        <color rgb="FFC2D69B"/>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rgb="FFC2D69B"/>
      </right>
      <top style="medium">
        <color rgb="FFC2D69B"/>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diagonal/>
    </border>
    <border>
      <left/>
      <right style="medium">
        <color indexed="64"/>
      </right>
      <top/>
      <bottom/>
      <diagonal/>
    </border>
    <border>
      <left style="thin">
        <color rgb="FFC2D69B"/>
      </left>
      <right style="thin">
        <color rgb="FFC2D69B"/>
      </right>
      <top style="thin">
        <color rgb="FFC2D69B"/>
      </top>
      <bottom style="thin">
        <color rgb="FFC2D69B"/>
      </bottom>
      <diagonal/>
    </border>
    <border>
      <left style="medium">
        <color indexed="64"/>
      </left>
      <right/>
      <top style="thin">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style="medium">
        <color indexed="64"/>
      </bottom>
      <diagonal/>
    </border>
    <border>
      <left style="medium">
        <color indexed="64"/>
      </left>
      <right style="medium">
        <color indexed="64"/>
      </right>
      <top/>
      <bottom style="thin">
        <color indexed="64"/>
      </bottom>
      <diagonal/>
    </border>
    <border>
      <left/>
      <right/>
      <top/>
      <bottom style="dotted">
        <color auto="1"/>
      </bottom>
      <diagonal/>
    </border>
  </borders>
  <cellStyleXfs count="5">
    <xf numFmtId="0" fontId="0" fillId="0" borderId="0"/>
    <xf numFmtId="9" fontId="3" fillId="0" borderId="0" applyFont="0" applyFill="0" applyBorder="0" applyAlignment="0" applyProtection="0"/>
    <xf numFmtId="43" fontId="3" fillId="0" borderId="0" applyFont="0" applyFill="0" applyBorder="0" applyAlignment="0" applyProtection="0"/>
    <xf numFmtId="0" fontId="34" fillId="0" borderId="0"/>
    <xf numFmtId="0" fontId="39" fillId="0" borderId="0" applyNumberFormat="0" applyFill="0" applyBorder="0" applyAlignment="0" applyProtection="0"/>
  </cellStyleXfs>
  <cellXfs count="810">
    <xf numFmtId="0" fontId="0" fillId="0" borderId="0" xfId="0"/>
    <xf numFmtId="0" fontId="1" fillId="0" borderId="1" xfId="0" applyFont="1" applyBorder="1" applyAlignment="1">
      <alignment vertical="center"/>
    </xf>
    <xf numFmtId="0" fontId="2" fillId="0" borderId="1" xfId="0" applyFont="1" applyBorder="1" applyAlignment="1">
      <alignment horizontal="center" vertical="center"/>
    </xf>
    <xf numFmtId="0" fontId="0" fillId="0" borderId="0" xfId="0" applyAlignment="1">
      <alignment vertical="center" wrapText="1"/>
    </xf>
    <xf numFmtId="0" fontId="4" fillId="0" borderId="0" xfId="0" applyFont="1" applyAlignment="1">
      <alignment vertical="center" wrapText="1"/>
    </xf>
    <xf numFmtId="0" fontId="5" fillId="7" borderId="1" xfId="0" applyFont="1" applyFill="1" applyBorder="1" applyAlignment="1">
      <alignment vertical="center" wrapText="1"/>
    </xf>
    <xf numFmtId="0" fontId="0" fillId="0" borderId="1" xfId="0" applyBorder="1"/>
    <xf numFmtId="0" fontId="2" fillId="6"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9" fontId="1" fillId="0" borderId="1" xfId="0" applyNumberFormat="1" applyFont="1" applyBorder="1" applyAlignment="1">
      <alignment vertical="center"/>
    </xf>
    <xf numFmtId="0" fontId="1" fillId="0" borderId="0" xfId="0" applyFont="1" applyAlignment="1" applyProtection="1">
      <alignment vertical="center" wrapText="1"/>
      <protection locked="0"/>
    </xf>
    <xf numFmtId="0" fontId="2" fillId="0" borderId="0" xfId="0" applyFont="1" applyAlignment="1" applyProtection="1">
      <alignment horizontal="center" vertical="center" wrapText="1"/>
      <protection locked="0"/>
    </xf>
    <xf numFmtId="0" fontId="1" fillId="0" borderId="1" xfId="0" applyFont="1" applyBorder="1" applyAlignment="1" applyProtection="1">
      <alignment vertical="center" wrapText="1"/>
      <protection locked="0"/>
    </xf>
    <xf numFmtId="0" fontId="1" fillId="0" borderId="0" xfId="0" applyFont="1" applyAlignment="1" applyProtection="1">
      <alignment horizontal="center" vertical="center" wrapText="1"/>
      <protection locked="0"/>
    </xf>
    <xf numFmtId="0" fontId="1" fillId="0" borderId="26" xfId="0" applyFont="1" applyBorder="1" applyAlignment="1" applyProtection="1">
      <alignment vertical="center" wrapText="1"/>
      <protection locked="0"/>
    </xf>
    <xf numFmtId="0" fontId="1" fillId="0" borderId="7" xfId="0" applyFont="1" applyBorder="1" applyAlignment="1" applyProtection="1">
      <alignment vertical="center" wrapText="1"/>
      <protection locked="0"/>
    </xf>
    <xf numFmtId="0" fontId="0" fillId="0" borderId="0" xfId="0" applyAlignment="1">
      <alignment wrapText="1"/>
    </xf>
    <xf numFmtId="0" fontId="8" fillId="8" borderId="0" xfId="0" applyFont="1" applyFill="1" applyAlignment="1">
      <alignment wrapText="1"/>
    </xf>
    <xf numFmtId="0" fontId="2" fillId="7" borderId="8" xfId="0" applyFont="1" applyFill="1" applyBorder="1" applyAlignment="1">
      <alignment horizontal="center" vertical="center" wrapText="1"/>
    </xf>
    <xf numFmtId="0" fontId="2" fillId="4" borderId="8" xfId="0" applyFont="1" applyFill="1" applyBorder="1" applyAlignment="1">
      <alignment vertical="center" wrapText="1"/>
    </xf>
    <xf numFmtId="0" fontId="2" fillId="4" borderId="16" xfId="0" applyFont="1" applyFill="1" applyBorder="1" applyAlignment="1">
      <alignment horizontal="center" vertical="center" wrapText="1"/>
    </xf>
    <xf numFmtId="0" fontId="2" fillId="4" borderId="16" xfId="0" applyFont="1" applyFill="1" applyBorder="1" applyAlignment="1">
      <alignment vertical="center" wrapText="1"/>
    </xf>
    <xf numFmtId="0" fontId="9" fillId="8" borderId="8" xfId="0" applyFont="1" applyFill="1" applyBorder="1" applyAlignment="1">
      <alignment horizontal="center" vertical="center" wrapText="1"/>
    </xf>
    <xf numFmtId="0" fontId="4" fillId="0" borderId="1" xfId="0" applyFont="1" applyBorder="1" applyAlignment="1">
      <alignment wrapText="1"/>
    </xf>
    <xf numFmtId="0" fontId="2" fillId="0" borderId="1" xfId="0" applyFont="1" applyBorder="1" applyAlignment="1">
      <alignment horizontal="center" vertical="center" wrapText="1"/>
    </xf>
    <xf numFmtId="0" fontId="2" fillId="0" borderId="16" xfId="0" applyFont="1" applyBorder="1" applyAlignment="1">
      <alignment horizontal="center" vertical="center" wrapText="1"/>
    </xf>
    <xf numFmtId="0" fontId="1" fillId="0" borderId="0" xfId="0" applyFont="1" applyAlignment="1">
      <alignment vertical="center" wrapText="1"/>
    </xf>
    <xf numFmtId="0" fontId="10" fillId="8" borderId="0" xfId="0" applyFont="1" applyFill="1" applyAlignment="1">
      <alignment vertical="center" wrapText="1"/>
    </xf>
    <xf numFmtId="9" fontId="1" fillId="0" borderId="0" xfId="0" applyNumberFormat="1" applyFont="1" applyAlignment="1">
      <alignment vertical="center" wrapText="1"/>
    </xf>
    <xf numFmtId="0" fontId="13" fillId="0" borderId="31" xfId="0" applyFont="1" applyBorder="1" applyAlignment="1">
      <alignment horizontal="center" vertical="center" wrapText="1"/>
    </xf>
    <xf numFmtId="0" fontId="13" fillId="0" borderId="30" xfId="0" applyFont="1" applyBorder="1" applyAlignment="1">
      <alignment horizontal="center" vertical="center" wrapText="1"/>
    </xf>
    <xf numFmtId="0" fontId="14" fillId="0" borderId="31"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29" xfId="0" applyFont="1" applyBorder="1" applyAlignment="1">
      <alignment horizontal="center" vertical="center" wrapText="1"/>
    </xf>
    <xf numFmtId="0" fontId="13" fillId="10" borderId="33" xfId="0" applyFont="1" applyFill="1" applyBorder="1" applyAlignment="1">
      <alignment horizontal="center" vertical="center" wrapText="1"/>
    </xf>
    <xf numFmtId="0" fontId="13" fillId="11" borderId="34" xfId="0" applyFont="1" applyFill="1" applyBorder="1" applyAlignment="1">
      <alignment horizontal="center" vertical="center" wrapText="1"/>
    </xf>
    <xf numFmtId="0" fontId="13" fillId="13" borderId="34" xfId="0" applyFont="1" applyFill="1" applyBorder="1" applyAlignment="1">
      <alignment horizontal="center" vertical="center" wrapText="1"/>
    </xf>
    <xf numFmtId="0" fontId="13" fillId="14" borderId="34" xfId="0" applyFont="1" applyFill="1" applyBorder="1" applyAlignment="1">
      <alignment horizontal="center" vertical="center" wrapText="1"/>
    </xf>
    <xf numFmtId="0" fontId="13" fillId="15" borderId="31" xfId="0" applyFont="1" applyFill="1" applyBorder="1" applyAlignment="1">
      <alignment horizontal="center" vertical="center" wrapText="1"/>
    </xf>
    <xf numFmtId="0" fontId="14" fillId="10" borderId="32" xfId="0" applyFont="1" applyFill="1" applyBorder="1" applyAlignment="1">
      <alignment horizontal="justify" vertical="center"/>
    </xf>
    <xf numFmtId="0" fontId="14" fillId="11" borderId="32" xfId="0" applyFont="1" applyFill="1" applyBorder="1" applyAlignment="1">
      <alignment horizontal="justify" vertical="center"/>
    </xf>
    <xf numFmtId="0" fontId="14" fillId="12" borderId="32" xfId="0" applyFont="1" applyFill="1" applyBorder="1" applyAlignment="1">
      <alignment horizontal="justify" vertical="center"/>
    </xf>
    <xf numFmtId="0" fontId="14" fillId="13" borderId="32" xfId="0" applyFont="1" applyFill="1" applyBorder="1" applyAlignment="1">
      <alignment horizontal="justify" vertical="center"/>
    </xf>
    <xf numFmtId="0" fontId="14" fillId="14" borderId="32" xfId="0" applyFont="1" applyFill="1" applyBorder="1" applyAlignment="1">
      <alignment horizontal="justify" vertical="center"/>
    </xf>
    <xf numFmtId="0" fontId="14" fillId="15" borderId="32" xfId="0" applyFont="1" applyFill="1" applyBorder="1" applyAlignment="1">
      <alignment horizontal="justify" vertical="center"/>
    </xf>
    <xf numFmtId="0" fontId="2" fillId="6" borderId="1" xfId="0" applyFont="1" applyFill="1" applyBorder="1" applyAlignment="1" applyProtection="1">
      <alignment horizontal="center" vertical="center" wrapText="1"/>
      <protection locked="0"/>
    </xf>
    <xf numFmtId="0" fontId="14" fillId="15" borderId="31" xfId="0" applyFont="1" applyFill="1" applyBorder="1" applyAlignment="1">
      <alignment horizontal="justify" vertical="center"/>
    </xf>
    <xf numFmtId="0" fontId="1" fillId="0" borderId="0" xfId="0" applyFont="1" applyAlignment="1">
      <alignment horizontal="center" vertical="center" wrapText="1"/>
    </xf>
    <xf numFmtId="0" fontId="15" fillId="0" borderId="35" xfId="0" applyFont="1" applyBorder="1" applyAlignment="1">
      <alignment horizontal="center" vertical="center" wrapText="1"/>
    </xf>
    <xf numFmtId="0" fontId="16" fillId="0" borderId="30" xfId="0" applyFont="1" applyBorder="1" applyAlignment="1">
      <alignment horizontal="justify" vertical="center" wrapText="1"/>
    </xf>
    <xf numFmtId="0" fontId="16" fillId="0" borderId="31" xfId="0" applyFont="1" applyBorder="1" applyAlignment="1">
      <alignment horizontal="justify" vertical="center" wrapText="1"/>
    </xf>
    <xf numFmtId="0" fontId="8" fillId="0" borderId="0" xfId="0" applyFont="1" applyAlignment="1">
      <alignment wrapText="1"/>
    </xf>
    <xf numFmtId="0" fontId="8" fillId="0" borderId="0" xfId="0" applyFont="1"/>
    <xf numFmtId="0" fontId="2" fillId="6" borderId="0" xfId="0" applyFont="1" applyFill="1" applyAlignment="1" applyProtection="1">
      <alignment horizontal="center" vertical="center" wrapText="1"/>
      <protection locked="0"/>
    </xf>
    <xf numFmtId="0" fontId="1" fillId="0" borderId="9" xfId="0" applyFont="1" applyBorder="1" applyAlignment="1">
      <alignment vertical="center" wrapText="1"/>
    </xf>
    <xf numFmtId="0" fontId="1" fillId="0" borderId="8" xfId="0" applyFont="1" applyBorder="1" applyAlignment="1">
      <alignment vertical="center" wrapText="1"/>
    </xf>
    <xf numFmtId="0" fontId="13" fillId="16" borderId="36" xfId="0" applyFont="1" applyFill="1" applyBorder="1" applyAlignment="1">
      <alignment horizontal="center" vertical="center" wrapText="1"/>
    </xf>
    <xf numFmtId="0" fontId="13" fillId="16" borderId="37" xfId="0" applyFont="1" applyFill="1" applyBorder="1" applyAlignment="1">
      <alignment horizontal="center" vertical="center" wrapText="1"/>
    </xf>
    <xf numFmtId="0" fontId="14" fillId="17" borderId="32" xfId="0" applyFont="1" applyFill="1" applyBorder="1" applyAlignment="1">
      <alignment horizontal="justify" vertical="center" wrapText="1"/>
    </xf>
    <xf numFmtId="0" fontId="13" fillId="18" borderId="30" xfId="0" applyFont="1" applyFill="1" applyBorder="1" applyAlignment="1">
      <alignment horizontal="center" vertical="center" wrapText="1"/>
    </xf>
    <xf numFmtId="0" fontId="14" fillId="18" borderId="32" xfId="0" applyFont="1" applyFill="1" applyBorder="1" applyAlignment="1">
      <alignment horizontal="justify" vertical="center" wrapText="1"/>
    </xf>
    <xf numFmtId="0" fontId="13" fillId="18" borderId="31" xfId="0" applyFont="1" applyFill="1" applyBorder="1" applyAlignment="1">
      <alignment horizontal="center" vertical="center" wrapText="1"/>
    </xf>
    <xf numFmtId="0" fontId="14" fillId="17" borderId="38" xfId="0" applyFont="1" applyFill="1" applyBorder="1" applyAlignment="1">
      <alignment horizontal="justify" vertical="center" wrapText="1"/>
    </xf>
    <xf numFmtId="0" fontId="14" fillId="18" borderId="31" xfId="0" applyFont="1" applyFill="1" applyBorder="1" applyAlignment="1">
      <alignment horizontal="center" vertical="center" wrapText="1"/>
    </xf>
    <xf numFmtId="0" fontId="1" fillId="0" borderId="18" xfId="0" applyFont="1" applyBorder="1" applyAlignment="1" applyProtection="1">
      <alignment vertical="center" wrapText="1"/>
      <protection locked="0"/>
    </xf>
    <xf numFmtId="0" fontId="1" fillId="0" borderId="42" xfId="0" applyFont="1" applyBorder="1" applyAlignment="1" applyProtection="1">
      <alignment vertical="center" wrapText="1"/>
      <protection locked="0"/>
    </xf>
    <xf numFmtId="0" fontId="1" fillId="0" borderId="1" xfId="0" applyFont="1" applyBorder="1" applyAlignment="1" applyProtection="1">
      <alignment horizontal="center" vertical="center" wrapText="1"/>
      <protection locked="0"/>
    </xf>
    <xf numFmtId="0" fontId="21" fillId="0" borderId="1" xfId="0" applyFont="1" applyBorder="1" applyAlignment="1">
      <alignment vertical="center" wrapText="1"/>
    </xf>
    <xf numFmtId="0" fontId="4" fillId="0" borderId="1" xfId="0" applyFont="1" applyBorder="1" applyAlignment="1">
      <alignment vertical="center"/>
    </xf>
    <xf numFmtId="0" fontId="0" fillId="0" borderId="1" xfId="0" applyBorder="1" applyAlignment="1">
      <alignment horizontal="center" vertical="center"/>
    </xf>
    <xf numFmtId="0" fontId="14" fillId="0" borderId="1" xfId="0" applyFont="1" applyBorder="1" applyAlignment="1">
      <alignment vertical="center" wrapText="1"/>
    </xf>
    <xf numFmtId="0" fontId="14" fillId="0" borderId="1" xfId="0" applyFont="1" applyBorder="1" applyAlignment="1">
      <alignment vertical="center"/>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0" borderId="1" xfId="0" applyFont="1" applyBorder="1" applyAlignment="1">
      <alignment horizontal="left" vertical="top"/>
    </xf>
    <xf numFmtId="0" fontId="1" fillId="0" borderId="1" xfId="0" applyFont="1" applyBorder="1" applyAlignment="1">
      <alignment horizontal="left" vertical="top" wrapText="1"/>
    </xf>
    <xf numFmtId="0" fontId="1" fillId="0" borderId="1" xfId="0" applyFont="1" applyBorder="1" applyAlignment="1">
      <alignment vertical="top"/>
    </xf>
    <xf numFmtId="0" fontId="0" fillId="0" borderId="1" xfId="0" applyBorder="1" applyAlignment="1">
      <alignment vertical="center"/>
    </xf>
    <xf numFmtId="0" fontId="14" fillId="0" borderId="7" xfId="0" applyFont="1" applyBorder="1" applyAlignment="1">
      <alignment vertical="center"/>
    </xf>
    <xf numFmtId="0" fontId="0" fillId="0" borderId="7" xfId="0" applyBorder="1"/>
    <xf numFmtId="0" fontId="13" fillId="12" borderId="54" xfId="0" applyFont="1" applyFill="1" applyBorder="1" applyAlignment="1">
      <alignment horizontal="center" vertical="center" wrapText="1"/>
    </xf>
    <xf numFmtId="0" fontId="11" fillId="0" borderId="25" xfId="0" applyFont="1" applyBorder="1" applyAlignment="1">
      <alignment horizontal="center" vertical="center" wrapText="1"/>
    </xf>
    <xf numFmtId="0" fontId="1" fillId="0" borderId="1" xfId="0" applyFont="1" applyBorder="1" applyAlignment="1">
      <alignment vertical="center" wrapText="1"/>
    </xf>
    <xf numFmtId="0" fontId="2" fillId="6" borderId="7" xfId="0" applyFont="1" applyFill="1" applyBorder="1" applyAlignment="1">
      <alignment horizontal="center" vertical="center" wrapText="1"/>
    </xf>
    <xf numFmtId="0" fontId="2" fillId="6" borderId="5" xfId="0" applyFont="1" applyFill="1" applyBorder="1" applyAlignment="1">
      <alignment horizontal="center" vertical="center" wrapText="1"/>
    </xf>
    <xf numFmtId="0" fontId="2" fillId="5" borderId="40" xfId="0" applyFont="1" applyFill="1" applyBorder="1" applyAlignment="1">
      <alignment horizontal="center" vertical="center" wrapText="1"/>
    </xf>
    <xf numFmtId="0" fontId="2" fillId="26" borderId="46" xfId="0" applyFont="1" applyFill="1" applyBorder="1" applyAlignment="1">
      <alignment horizontal="center" vertical="center" wrapText="1"/>
    </xf>
    <xf numFmtId="0" fontId="2" fillId="2" borderId="46"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23"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26" borderId="47" xfId="0" applyFont="1" applyFill="1" applyBorder="1" applyAlignment="1">
      <alignment horizontal="center" vertical="center" wrapText="1"/>
    </xf>
    <xf numFmtId="0" fontId="2" fillId="26" borderId="58" xfId="0" applyFont="1" applyFill="1" applyBorder="1" applyAlignment="1">
      <alignment horizontal="center" vertical="center" wrapText="1"/>
    </xf>
    <xf numFmtId="0" fontId="2" fillId="5" borderId="46" xfId="0" applyFont="1" applyFill="1" applyBorder="1" applyAlignment="1">
      <alignment horizontal="center" vertical="center" wrapText="1"/>
    </xf>
    <xf numFmtId="0" fontId="0" fillId="0" borderId="5" xfId="0" applyBorder="1"/>
    <xf numFmtId="0" fontId="4" fillId="5" borderId="1" xfId="0" applyFont="1" applyFill="1" applyBorder="1" applyAlignment="1">
      <alignment vertical="center"/>
    </xf>
    <xf numFmtId="0" fontId="2" fillId="0" borderId="0" xfId="0" applyFont="1" applyAlignment="1">
      <alignment vertical="center" wrapText="1"/>
    </xf>
    <xf numFmtId="0" fontId="13" fillId="16" borderId="34" xfId="0" applyFont="1" applyFill="1" applyBorder="1" applyAlignment="1">
      <alignment horizontal="center" vertical="center" wrapText="1"/>
    </xf>
    <xf numFmtId="0" fontId="13" fillId="0" borderId="59" xfId="0" applyFont="1" applyBorder="1" applyAlignment="1">
      <alignment horizontal="center" vertical="center" wrapText="1"/>
    </xf>
    <xf numFmtId="0" fontId="15" fillId="0" borderId="59" xfId="0" applyFont="1" applyBorder="1" applyAlignment="1">
      <alignment horizontal="center" vertical="center" wrapText="1"/>
    </xf>
    <xf numFmtId="0" fontId="13" fillId="3"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18" borderId="1" xfId="0" applyFont="1" applyFill="1" applyBorder="1" applyAlignment="1">
      <alignment horizontal="center" vertical="center" wrapText="1"/>
    </xf>
    <xf numFmtId="0" fontId="13" fillId="3" borderId="1" xfId="0" applyFont="1" applyFill="1" applyBorder="1" applyAlignment="1">
      <alignment horizontal="center" vertical="center"/>
    </xf>
    <xf numFmtId="0" fontId="4" fillId="0" borderId="0" xfId="0" applyFont="1" applyAlignment="1">
      <alignment horizontal="center" vertical="center" wrapText="1"/>
    </xf>
    <xf numFmtId="0" fontId="18" fillId="0" borderId="0" xfId="0" applyFont="1" applyAlignment="1">
      <alignment horizontal="justify" vertical="center" wrapText="1"/>
    </xf>
    <xf numFmtId="0" fontId="18" fillId="0" borderId="0" xfId="0" applyFont="1" applyAlignment="1">
      <alignment horizontal="center" vertical="center" wrapText="1"/>
    </xf>
    <xf numFmtId="0" fontId="2" fillId="24" borderId="1" xfId="0" applyFont="1" applyFill="1" applyBorder="1" applyAlignment="1">
      <alignment vertical="center" wrapText="1"/>
    </xf>
    <xf numFmtId="0" fontId="14" fillId="18" borderId="1" xfId="0" applyFont="1" applyFill="1" applyBorder="1" applyAlignment="1">
      <alignment horizontal="justify" vertical="center" wrapText="1"/>
    </xf>
    <xf numFmtId="0" fontId="13" fillId="27" borderId="1" xfId="0" applyFont="1" applyFill="1" applyBorder="1" applyAlignment="1">
      <alignment horizontal="center" vertical="center" wrapText="1"/>
    </xf>
    <xf numFmtId="0" fontId="14" fillId="18" borderId="7" xfId="0" applyFont="1" applyFill="1" applyBorder="1" applyAlignment="1">
      <alignment horizontal="center" vertical="center" wrapText="1"/>
    </xf>
    <xf numFmtId="0" fontId="13" fillId="27" borderId="8" xfId="0" applyFont="1" applyFill="1" applyBorder="1" applyAlignment="1">
      <alignment horizontal="center" vertical="center" wrapText="1"/>
    </xf>
    <xf numFmtId="0" fontId="13" fillId="18" borderId="9" xfId="0" applyFont="1" applyFill="1" applyBorder="1" applyAlignment="1">
      <alignment horizontal="center" vertical="center" wrapText="1"/>
    </xf>
    <xf numFmtId="0" fontId="14" fillId="27" borderId="7" xfId="0" applyFont="1" applyFill="1" applyBorder="1" applyAlignment="1">
      <alignment horizontal="center" vertical="center" wrapText="1"/>
    </xf>
    <xf numFmtId="0" fontId="14" fillId="27" borderId="1" xfId="0" applyFont="1" applyFill="1" applyBorder="1" applyAlignment="1">
      <alignment horizontal="justify" vertical="center" wrapText="1"/>
    </xf>
    <xf numFmtId="0" fontId="11" fillId="25" borderId="1" xfId="0" applyFont="1" applyFill="1" applyBorder="1" applyAlignment="1">
      <alignment horizontal="center" vertical="center" wrapText="1"/>
    </xf>
    <xf numFmtId="0" fontId="21" fillId="25" borderId="1" xfId="0" applyFont="1" applyFill="1" applyBorder="1" applyAlignment="1">
      <alignment horizontal="center" vertical="center" wrapText="1"/>
    </xf>
    <xf numFmtId="0" fontId="21" fillId="0" borderId="0" xfId="0" applyFont="1" applyAlignment="1">
      <alignment vertical="center" wrapText="1"/>
    </xf>
    <xf numFmtId="0" fontId="11" fillId="0" borderId="0" xfId="0" applyFont="1" applyAlignment="1">
      <alignment vertical="center" wrapText="1"/>
    </xf>
    <xf numFmtId="0" fontId="21" fillId="24" borderId="0" xfId="0" applyFont="1" applyFill="1" applyAlignment="1">
      <alignment vertical="center" wrapText="1"/>
    </xf>
    <xf numFmtId="0" fontId="11" fillId="0" borderId="0" xfId="0" applyFont="1" applyAlignment="1">
      <alignment horizontal="center" vertical="center" wrapText="1"/>
    </xf>
    <xf numFmtId="0" fontId="14" fillId="27" borderId="9" xfId="0" applyFont="1" applyFill="1" applyBorder="1" applyAlignment="1">
      <alignment horizontal="center" vertical="center" wrapText="1"/>
    </xf>
    <xf numFmtId="0" fontId="17" fillId="20" borderId="1" xfId="0" applyFont="1" applyFill="1" applyBorder="1" applyAlignment="1">
      <alignment horizontal="center" vertical="center" wrapText="1"/>
    </xf>
    <xf numFmtId="0" fontId="18" fillId="11" borderId="1" xfId="0" applyFont="1" applyFill="1" applyBorder="1" applyAlignment="1">
      <alignment horizontal="center" vertical="center" wrapText="1"/>
    </xf>
    <xf numFmtId="0" fontId="18" fillId="0" borderId="1" xfId="0" applyFont="1" applyBorder="1" applyAlignment="1">
      <alignment horizontal="justify" vertical="center" wrapText="1"/>
    </xf>
    <xf numFmtId="0" fontId="18" fillId="12" borderId="1" xfId="0" applyFont="1" applyFill="1" applyBorder="1" applyAlignment="1">
      <alignment horizontal="center" vertical="center" wrapText="1"/>
    </xf>
    <xf numFmtId="0" fontId="18" fillId="10" borderId="1" xfId="0" applyFont="1" applyFill="1" applyBorder="1" applyAlignment="1">
      <alignment horizontal="center" vertical="center" wrapText="1"/>
    </xf>
    <xf numFmtId="0" fontId="18" fillId="21" borderId="1" xfId="0" applyFont="1" applyFill="1" applyBorder="1" applyAlignment="1">
      <alignment horizontal="center" vertical="center" wrapText="1"/>
    </xf>
    <xf numFmtId="0" fontId="18" fillId="22" borderId="1" xfId="0" applyFont="1" applyFill="1" applyBorder="1" applyAlignment="1">
      <alignment horizontal="center" vertical="center" wrapText="1"/>
    </xf>
    <xf numFmtId="9" fontId="18" fillId="0" borderId="1" xfId="0" applyNumberFormat="1" applyFont="1" applyBorder="1" applyAlignment="1">
      <alignment horizontal="center" vertical="center" wrapText="1"/>
    </xf>
    <xf numFmtId="0" fontId="1" fillId="0" borderId="7" xfId="0" applyFont="1" applyBorder="1" applyAlignment="1" applyProtection="1">
      <alignment horizontal="center" vertical="center" wrapText="1"/>
      <protection locked="0"/>
    </xf>
    <xf numFmtId="14" fontId="1" fillId="7" borderId="20" xfId="0" applyNumberFormat="1" applyFont="1" applyFill="1" applyBorder="1" applyAlignment="1" applyProtection="1">
      <alignment horizontal="center" vertical="center" wrapText="1"/>
      <protection locked="0"/>
    </xf>
    <xf numFmtId="0" fontId="2" fillId="5" borderId="61" xfId="0" applyFont="1" applyFill="1" applyBorder="1" applyAlignment="1">
      <alignment horizontal="center" vertical="center" wrapText="1"/>
    </xf>
    <xf numFmtId="0" fontId="1" fillId="0" borderId="4" xfId="0" applyFont="1" applyBorder="1" applyAlignment="1" applyProtection="1">
      <alignment vertical="center" wrapText="1"/>
      <protection locked="0"/>
    </xf>
    <xf numFmtId="0" fontId="1" fillId="0" borderId="24" xfId="0" applyFont="1" applyBorder="1" applyAlignment="1" applyProtection="1">
      <alignment vertical="center" wrapText="1"/>
      <protection locked="0"/>
    </xf>
    <xf numFmtId="0" fontId="21" fillId="0" borderId="0" xfId="0" applyFont="1" applyAlignment="1">
      <alignment horizontal="center" vertical="center" wrapText="1"/>
    </xf>
    <xf numFmtId="0" fontId="0" fillId="0" borderId="1" xfId="0" applyBorder="1" applyAlignment="1">
      <alignment vertical="center" wrapText="1"/>
    </xf>
    <xf numFmtId="0" fontId="11" fillId="28" borderId="1" xfId="0" applyFont="1" applyFill="1" applyBorder="1" applyAlignment="1">
      <alignment horizontal="center" vertical="center" wrapText="1"/>
    </xf>
    <xf numFmtId="0" fontId="1" fillId="0" borderId="9" xfId="0" applyFont="1" applyBorder="1" applyAlignment="1" applyProtection="1">
      <alignment horizontal="center" vertical="center" wrapText="1"/>
      <protection locked="0"/>
    </xf>
    <xf numFmtId="0" fontId="24" fillId="11" borderId="1" xfId="0" applyFont="1" applyFill="1" applyBorder="1" applyAlignment="1">
      <alignment horizontal="center" vertical="center" wrapText="1"/>
    </xf>
    <xf numFmtId="0" fontId="24" fillId="12" borderId="1" xfId="0" applyFont="1" applyFill="1" applyBorder="1" applyAlignment="1">
      <alignment horizontal="center" vertical="center" wrapText="1"/>
    </xf>
    <xf numFmtId="0" fontId="24" fillId="10" borderId="1" xfId="0" applyFont="1" applyFill="1" applyBorder="1" applyAlignment="1">
      <alignment horizontal="center" vertical="center" wrapText="1"/>
    </xf>
    <xf numFmtId="0" fontId="24" fillId="21" borderId="1" xfId="0" applyFont="1" applyFill="1" applyBorder="1" applyAlignment="1">
      <alignment horizontal="center" vertical="center" wrapText="1"/>
    </xf>
    <xf numFmtId="0" fontId="24" fillId="2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7" fillId="11" borderId="1" xfId="0" applyFont="1" applyFill="1" applyBorder="1" applyAlignment="1">
      <alignment horizontal="center" vertical="center" wrapText="1"/>
    </xf>
    <xf numFmtId="0" fontId="17" fillId="12" borderId="1" xfId="0" applyFont="1" applyFill="1" applyBorder="1" applyAlignment="1">
      <alignment horizontal="center" vertical="center" wrapText="1"/>
    </xf>
    <xf numFmtId="0" fontId="17" fillId="10" borderId="1" xfId="0" applyFont="1" applyFill="1" applyBorder="1" applyAlignment="1">
      <alignment horizontal="center" vertical="center" wrapText="1"/>
    </xf>
    <xf numFmtId="0" fontId="25" fillId="10" borderId="1" xfId="0" applyFont="1" applyFill="1" applyBorder="1" applyAlignment="1">
      <alignment horizontal="center" vertical="center" wrapText="1"/>
    </xf>
    <xf numFmtId="0" fontId="17" fillId="21" borderId="1" xfId="0" applyFont="1" applyFill="1" applyBorder="1" applyAlignment="1">
      <alignment horizontal="center" vertical="center" wrapText="1"/>
    </xf>
    <xf numFmtId="0" fontId="25" fillId="21" borderId="1" xfId="0" applyFont="1" applyFill="1" applyBorder="1" applyAlignment="1">
      <alignment horizontal="center" vertical="center" wrapText="1"/>
    </xf>
    <xf numFmtId="0" fontId="17" fillId="22" borderId="1" xfId="0" applyFont="1" applyFill="1" applyBorder="1" applyAlignment="1">
      <alignment horizontal="center" vertical="center" wrapText="1"/>
    </xf>
    <xf numFmtId="0" fontId="25" fillId="22" borderId="1" xfId="0" applyFont="1" applyFill="1" applyBorder="1" applyAlignment="1">
      <alignment horizontal="center" vertical="center" wrapText="1"/>
    </xf>
    <xf numFmtId="0" fontId="4" fillId="29" borderId="1" xfId="0" applyFont="1" applyFill="1" applyBorder="1" applyAlignment="1">
      <alignment horizontal="center" vertical="center" wrapText="1"/>
    </xf>
    <xf numFmtId="0" fontId="2" fillId="2" borderId="1" xfId="0" applyFont="1" applyFill="1" applyBorder="1" applyAlignment="1">
      <alignment vertical="center" wrapText="1"/>
    </xf>
    <xf numFmtId="0" fontId="2" fillId="0" borderId="1" xfId="0" applyFont="1" applyBorder="1" applyAlignment="1">
      <alignment vertical="center" wrapText="1"/>
    </xf>
    <xf numFmtId="0" fontId="28" fillId="30" borderId="1" xfId="0" applyFont="1" applyFill="1" applyBorder="1" applyAlignment="1">
      <alignment horizontal="center" vertical="center" wrapText="1"/>
    </xf>
    <xf numFmtId="0" fontId="28" fillId="30" borderId="1" xfId="0" applyFont="1" applyFill="1" applyBorder="1" applyAlignment="1">
      <alignment horizontal="center" vertical="center"/>
    </xf>
    <xf numFmtId="0" fontId="29" fillId="0" borderId="1" xfId="0" applyFont="1" applyBorder="1" applyAlignment="1">
      <alignment vertical="center" wrapText="1"/>
    </xf>
    <xf numFmtId="0" fontId="29" fillId="0" borderId="1" xfId="0" applyFont="1" applyBorder="1" applyAlignment="1">
      <alignment vertical="center"/>
    </xf>
    <xf numFmtId="0" fontId="29" fillId="0" borderId="1" xfId="0" applyFont="1" applyBorder="1" applyAlignment="1">
      <alignment wrapText="1"/>
    </xf>
    <xf numFmtId="0" fontId="29" fillId="0" borderId="1" xfId="0" applyFont="1" applyBorder="1"/>
    <xf numFmtId="0" fontId="1" fillId="0" borderId="11" xfId="0" applyFont="1" applyBorder="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xf numFmtId="0" fontId="1" fillId="0" borderId="18" xfId="0" applyFont="1" applyBorder="1" applyAlignment="1" applyProtection="1">
      <alignment horizontal="center" vertical="center" wrapText="1"/>
      <protection locked="0"/>
    </xf>
    <xf numFmtId="0" fontId="1" fillId="0" borderId="13" xfId="0" applyFont="1" applyBorder="1" applyAlignment="1" applyProtection="1">
      <alignment vertical="center" wrapText="1"/>
      <protection locked="0"/>
    </xf>
    <xf numFmtId="0" fontId="6" fillId="26" borderId="41" xfId="0" applyFont="1" applyFill="1" applyBorder="1" applyAlignment="1">
      <alignment horizontal="center" vertical="center" wrapText="1"/>
    </xf>
    <xf numFmtId="0" fontId="6" fillId="26" borderId="63" xfId="0" applyFont="1" applyFill="1" applyBorder="1" applyAlignment="1">
      <alignment horizontal="center" vertical="center" wrapText="1"/>
    </xf>
    <xf numFmtId="0" fontId="6" fillId="26" borderId="40" xfId="0" applyFont="1" applyFill="1" applyBorder="1" applyAlignment="1">
      <alignment horizontal="center" vertical="center" wrapText="1"/>
    </xf>
    <xf numFmtId="0" fontId="2" fillId="26" borderId="40" xfId="0" applyFont="1" applyFill="1" applyBorder="1" applyAlignment="1">
      <alignment horizontal="center" vertical="center" wrapText="1"/>
    </xf>
    <xf numFmtId="0" fontId="2" fillId="26" borderId="41" xfId="0" applyFont="1" applyFill="1" applyBorder="1" applyAlignment="1">
      <alignment vertical="center" wrapText="1"/>
    </xf>
    <xf numFmtId="0" fontId="2" fillId="26" borderId="41" xfId="0" applyFont="1" applyFill="1" applyBorder="1" applyAlignment="1">
      <alignment horizontal="center" vertical="center" wrapText="1"/>
    </xf>
    <xf numFmtId="0" fontId="7" fillId="0" borderId="4" xfId="0" applyFont="1" applyBorder="1" applyAlignment="1" applyProtection="1">
      <alignment horizontal="center" vertical="center" wrapText="1"/>
      <protection hidden="1"/>
    </xf>
    <xf numFmtId="0" fontId="7" fillId="0" borderId="7" xfId="0" applyFont="1" applyBorder="1" applyAlignment="1" applyProtection="1">
      <alignment horizontal="center" vertical="center" wrapText="1"/>
      <protection hidden="1"/>
    </xf>
    <xf numFmtId="0" fontId="7" fillId="0" borderId="18" xfId="0" applyFont="1" applyBorder="1" applyAlignment="1" applyProtection="1">
      <alignment horizontal="center" vertical="center" wrapText="1"/>
      <protection hidden="1"/>
    </xf>
    <xf numFmtId="0" fontId="2" fillId="5" borderId="66" xfId="0" applyFont="1" applyFill="1" applyBorder="1" applyAlignment="1">
      <alignment horizontal="center" vertical="center" wrapText="1"/>
    </xf>
    <xf numFmtId="164" fontId="0" fillId="0" borderId="0" xfId="2" applyNumberFormat="1" applyFont="1" applyAlignment="1">
      <alignment vertical="center" wrapText="1"/>
    </xf>
    <xf numFmtId="0" fontId="1" fillId="7" borderId="10" xfId="0" applyFont="1" applyFill="1" applyBorder="1" applyAlignment="1" applyProtection="1">
      <alignment horizontal="justify" vertical="center" wrapText="1"/>
      <protection locked="0"/>
    </xf>
    <xf numFmtId="0" fontId="1" fillId="0" borderId="10"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1" fillId="0" borderId="20" xfId="0" applyFont="1" applyBorder="1" applyAlignment="1" applyProtection="1">
      <alignment horizontal="center" vertical="center" wrapText="1"/>
      <protection locked="0"/>
    </xf>
    <xf numFmtId="0" fontId="1" fillId="0" borderId="16" xfId="0" applyFont="1" applyBorder="1" applyAlignment="1" applyProtection="1">
      <alignment horizontal="center" vertical="center" wrapText="1"/>
      <protection locked="0"/>
    </xf>
    <xf numFmtId="0" fontId="10" fillId="0" borderId="0" xfId="0" applyFont="1" applyAlignment="1">
      <alignment horizontal="center" vertical="center" wrapText="1"/>
    </xf>
    <xf numFmtId="0" fontId="1" fillId="0" borderId="26" xfId="0" applyFont="1" applyBorder="1" applyAlignment="1" applyProtection="1">
      <alignment horizontal="justify" vertical="center" wrapText="1"/>
      <protection locked="0"/>
    </xf>
    <xf numFmtId="0" fontId="1" fillId="0" borderId="1" xfId="0" applyFont="1" applyBorder="1" applyAlignment="1" applyProtection="1">
      <alignment horizontal="justify" vertical="center" wrapText="1"/>
      <protection locked="0"/>
    </xf>
    <xf numFmtId="0" fontId="1" fillId="0" borderId="78" xfId="0" applyFont="1" applyBorder="1" applyAlignment="1" applyProtection="1">
      <alignment vertical="center" wrapText="1"/>
      <protection locked="0"/>
    </xf>
    <xf numFmtId="0" fontId="1" fillId="0" borderId="11" xfId="0" applyFont="1" applyBorder="1" applyAlignment="1" applyProtection="1">
      <alignment vertical="center" wrapText="1"/>
      <protection locked="0"/>
    </xf>
    <xf numFmtId="0" fontId="1" fillId="0" borderId="8" xfId="0" applyFont="1" applyBorder="1" applyAlignment="1" applyProtection="1">
      <alignment vertical="center" wrapText="1"/>
      <protection locked="0"/>
    </xf>
    <xf numFmtId="0" fontId="1" fillId="0" borderId="10" xfId="0" applyFont="1" applyBorder="1" applyAlignment="1" applyProtection="1">
      <alignment vertical="center" wrapText="1"/>
      <protection locked="0"/>
    </xf>
    <xf numFmtId="0" fontId="1" fillId="0" borderId="3" xfId="0" applyFont="1" applyBorder="1" applyAlignment="1" applyProtection="1">
      <alignment vertical="center" wrapText="1"/>
      <protection locked="0"/>
    </xf>
    <xf numFmtId="0" fontId="10" fillId="0" borderId="0" xfId="0" applyFont="1" applyAlignment="1" applyProtection="1">
      <alignment horizontal="center" vertical="center" wrapText="1"/>
      <protection locked="0"/>
    </xf>
    <xf numFmtId="0" fontId="2" fillId="26" borderId="65" xfId="0" applyFont="1" applyFill="1" applyBorder="1" applyAlignment="1">
      <alignment horizontal="center" vertical="center" wrapText="1"/>
    </xf>
    <xf numFmtId="0" fontId="10" fillId="0" borderId="4"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wrapText="1"/>
      <protection locked="0"/>
    </xf>
    <xf numFmtId="0" fontId="10" fillId="0" borderId="18"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1" fillId="7" borderId="8" xfId="0" applyFont="1" applyFill="1" applyBorder="1" applyAlignment="1" applyProtection="1">
      <alignment horizontal="center" vertical="center" wrapText="1"/>
      <protection locked="0"/>
    </xf>
    <xf numFmtId="0" fontId="1" fillId="7" borderId="20" xfId="0" applyFont="1" applyFill="1" applyBorder="1" applyAlignment="1" applyProtection="1">
      <alignment horizontal="justify" vertical="center" wrapText="1"/>
      <protection locked="0"/>
    </xf>
    <xf numFmtId="0" fontId="1" fillId="7" borderId="16" xfId="0" applyFont="1" applyFill="1" applyBorder="1" applyAlignment="1" applyProtection="1">
      <alignment horizontal="justify" vertical="center" wrapText="1"/>
      <protection locked="0"/>
    </xf>
    <xf numFmtId="0" fontId="1" fillId="7" borderId="8" xfId="0" applyFont="1" applyFill="1" applyBorder="1" applyAlignment="1" applyProtection="1">
      <alignment horizontal="justify" vertical="center" wrapText="1"/>
      <protection locked="0"/>
    </xf>
    <xf numFmtId="0" fontId="1" fillId="7" borderId="14" xfId="0" applyFont="1" applyFill="1" applyBorder="1" applyAlignment="1" applyProtection="1">
      <alignment horizontal="justify" vertical="center" wrapText="1"/>
      <protection locked="0"/>
    </xf>
    <xf numFmtId="0" fontId="1" fillId="0" borderId="20" xfId="0" applyFont="1" applyBorder="1" applyAlignment="1" applyProtection="1">
      <alignment horizontal="justify" vertical="center" wrapText="1"/>
      <protection locked="0"/>
    </xf>
    <xf numFmtId="0" fontId="1" fillId="0" borderId="8" xfId="0" applyFont="1" applyBorder="1" applyAlignment="1" applyProtection="1">
      <alignment horizontal="justify" vertical="center" wrapText="1"/>
      <protection locked="0"/>
    </xf>
    <xf numFmtId="14" fontId="1" fillId="7" borderId="14" xfId="0" applyNumberFormat="1" applyFont="1" applyFill="1" applyBorder="1" applyAlignment="1" applyProtection="1">
      <alignment horizontal="center" vertical="center" wrapText="1"/>
      <protection locked="0"/>
    </xf>
    <xf numFmtId="14" fontId="1" fillId="7" borderId="16" xfId="0" applyNumberFormat="1" applyFont="1" applyFill="1" applyBorder="1" applyAlignment="1" applyProtection="1">
      <alignment horizontal="center" vertical="center" wrapText="1"/>
      <protection locked="0"/>
    </xf>
    <xf numFmtId="14" fontId="1" fillId="7" borderId="1" xfId="0" applyNumberFormat="1" applyFont="1" applyFill="1" applyBorder="1" applyAlignment="1" applyProtection="1">
      <alignment horizontal="center" vertical="center" wrapText="1"/>
      <protection locked="0"/>
    </xf>
    <xf numFmtId="0" fontId="1" fillId="0" borderId="42" xfId="0" applyFont="1" applyBorder="1" applyAlignment="1" applyProtection="1">
      <alignment horizontal="center" vertical="center" wrapText="1"/>
      <protection locked="0"/>
    </xf>
    <xf numFmtId="0" fontId="2" fillId="26" borderId="0" xfId="0" applyFont="1" applyFill="1" applyAlignment="1">
      <alignment horizontal="center" vertical="center" wrapText="1"/>
    </xf>
    <xf numFmtId="0" fontId="1" fillId="0" borderId="17" xfId="0" applyFont="1" applyBorder="1" applyAlignment="1" applyProtection="1">
      <alignment horizontal="justify" vertical="center" wrapText="1"/>
      <protection locked="0"/>
    </xf>
    <xf numFmtId="0" fontId="1" fillId="0" borderId="23" xfId="0" applyFont="1" applyBorder="1" applyAlignment="1" applyProtection="1">
      <alignment horizontal="justify" vertical="center" wrapText="1"/>
      <protection locked="0"/>
    </xf>
    <xf numFmtId="0" fontId="1" fillId="0" borderId="74" xfId="0" applyFont="1" applyBorder="1" applyAlignment="1" applyProtection="1">
      <alignment horizontal="justify" vertical="center" wrapText="1"/>
      <protection locked="0"/>
    </xf>
    <xf numFmtId="0" fontId="1" fillId="0" borderId="7" xfId="0" applyFont="1" applyBorder="1" applyAlignment="1" applyProtection="1">
      <alignment horizontal="justify" vertical="center" wrapText="1"/>
      <protection locked="0"/>
    </xf>
    <xf numFmtId="0" fontId="1" fillId="0" borderId="27" xfId="0" applyFont="1" applyBorder="1" applyAlignment="1" applyProtection="1">
      <alignment horizontal="justify" vertical="center" wrapText="1"/>
      <protection locked="0"/>
    </xf>
    <xf numFmtId="0" fontId="1" fillId="0" borderId="82" xfId="0" applyFont="1" applyBorder="1" applyAlignment="1" applyProtection="1">
      <alignment horizontal="justify" vertical="center" wrapText="1"/>
      <protection locked="0"/>
    </xf>
    <xf numFmtId="0" fontId="1" fillId="0" borderId="10" xfId="0" applyFont="1" applyBorder="1" applyAlignment="1" applyProtection="1">
      <alignment horizontal="justify" vertical="center" wrapText="1"/>
      <protection locked="0"/>
    </xf>
    <xf numFmtId="14" fontId="1" fillId="7" borderId="10" xfId="0" applyNumberFormat="1" applyFont="1" applyFill="1" applyBorder="1" applyAlignment="1" applyProtection="1">
      <alignment horizontal="center" vertical="center" wrapText="1"/>
      <protection locked="0"/>
    </xf>
    <xf numFmtId="0" fontId="1" fillId="7" borderId="1" xfId="0" applyFont="1" applyFill="1" applyBorder="1" applyAlignment="1" applyProtection="1">
      <alignment horizontal="justify" vertical="center" wrapText="1"/>
      <protection locked="0"/>
    </xf>
    <xf numFmtId="0" fontId="1" fillId="0" borderId="5" xfId="0" applyFont="1" applyBorder="1" applyAlignment="1" applyProtection="1">
      <alignment vertical="center" wrapText="1"/>
      <protection locked="0"/>
    </xf>
    <xf numFmtId="0" fontId="1" fillId="0" borderId="75" xfId="0" applyFont="1" applyBorder="1" applyAlignment="1" applyProtection="1">
      <alignment vertical="center" wrapText="1"/>
      <protection locked="0"/>
    </xf>
    <xf numFmtId="0" fontId="1" fillId="0" borderId="3"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hidden="1"/>
    </xf>
    <xf numFmtId="0" fontId="1" fillId="0" borderId="2" xfId="0" applyFont="1" applyBorder="1" applyAlignment="1" applyProtection="1">
      <alignment vertical="center" wrapText="1"/>
      <protection locked="0"/>
    </xf>
    <xf numFmtId="0" fontId="1" fillId="0" borderId="12" xfId="0" applyFont="1" applyBorder="1" applyAlignment="1" applyProtection="1">
      <alignment vertical="center" wrapText="1"/>
      <protection locked="0"/>
    </xf>
    <xf numFmtId="0" fontId="7" fillId="0" borderId="20" xfId="0" applyFont="1" applyBorder="1" applyAlignment="1" applyProtection="1">
      <alignment horizontal="center" vertical="center" wrapText="1"/>
      <protection hidden="1"/>
    </xf>
    <xf numFmtId="0" fontId="1" fillId="0" borderId="43" xfId="0" applyFont="1" applyBorder="1" applyAlignment="1" applyProtection="1">
      <alignment horizontal="justify" vertical="center" wrapText="1"/>
      <protection locked="0"/>
    </xf>
    <xf numFmtId="0" fontId="7" fillId="0" borderId="18" xfId="0" applyFont="1" applyBorder="1" applyAlignment="1" applyProtection="1">
      <alignment vertical="center" wrapText="1"/>
      <protection hidden="1"/>
    </xf>
    <xf numFmtId="0" fontId="1" fillId="7" borderId="11" xfId="0" applyFont="1" applyFill="1" applyBorder="1" applyAlignment="1" applyProtection="1">
      <alignment horizontal="justify" vertical="center" wrapText="1"/>
      <protection locked="0"/>
    </xf>
    <xf numFmtId="14" fontId="1" fillId="7" borderId="11" xfId="0" applyNumberFormat="1" applyFont="1" applyFill="1" applyBorder="1" applyAlignment="1" applyProtection="1">
      <alignment horizontal="center" vertical="center" wrapText="1"/>
      <protection locked="0"/>
    </xf>
    <xf numFmtId="0" fontId="1" fillId="0" borderId="43" xfId="0" applyFont="1" applyBorder="1" applyAlignment="1" applyProtection="1">
      <alignment vertical="center" wrapText="1"/>
      <protection locked="0"/>
    </xf>
    <xf numFmtId="0" fontId="1" fillId="0" borderId="79" xfId="0" applyFont="1" applyBorder="1" applyAlignment="1" applyProtection="1">
      <alignment vertical="center" wrapText="1"/>
      <protection locked="0"/>
    </xf>
    <xf numFmtId="0" fontId="10" fillId="0" borderId="1" xfId="0" applyFont="1" applyBorder="1" applyAlignment="1" applyProtection="1">
      <alignment horizontal="center" vertical="center" wrapText="1"/>
      <protection locked="0"/>
    </xf>
    <xf numFmtId="0" fontId="10" fillId="0" borderId="1" xfId="0" applyFont="1" applyBorder="1" applyAlignment="1" applyProtection="1">
      <alignment horizontal="justify" vertical="center" wrapText="1"/>
      <protection locked="0"/>
    </xf>
    <xf numFmtId="14" fontId="10" fillId="7" borderId="1" xfId="0" applyNumberFormat="1" applyFont="1" applyFill="1" applyBorder="1" applyAlignment="1" applyProtection="1">
      <alignment horizontal="center" vertical="center" wrapText="1"/>
      <protection locked="0"/>
    </xf>
    <xf numFmtId="0" fontId="10" fillId="0" borderId="11" xfId="0" applyFont="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 fillId="0" borderId="27" xfId="0" applyFont="1" applyBorder="1" applyAlignment="1" applyProtection="1">
      <alignment vertical="center" wrapText="1"/>
      <protection locked="0"/>
    </xf>
    <xf numFmtId="0" fontId="1" fillId="0" borderId="82" xfId="0" applyFont="1" applyBorder="1" applyAlignment="1" applyProtection="1">
      <alignment horizontal="center" vertical="center" wrapText="1"/>
      <protection locked="0"/>
    </xf>
    <xf numFmtId="0" fontId="2" fillId="26" borderId="47" xfId="0" applyFont="1" applyFill="1" applyBorder="1" applyAlignment="1">
      <alignment vertical="center" wrapText="1"/>
    </xf>
    <xf numFmtId="0" fontId="1" fillId="0" borderId="67" xfId="0" applyFont="1" applyBorder="1" applyAlignment="1" applyProtection="1">
      <alignment horizontal="justify" vertical="center" wrapText="1"/>
      <protection locked="0"/>
    </xf>
    <xf numFmtId="0" fontId="7" fillId="0" borderId="42" xfId="0" applyFont="1" applyBorder="1" applyAlignment="1" applyProtection="1">
      <alignment horizontal="center" vertical="center" wrapText="1"/>
      <protection hidden="1"/>
    </xf>
    <xf numFmtId="0" fontId="1" fillId="0" borderId="72" xfId="0" applyFont="1" applyBorder="1" applyAlignment="1" applyProtection="1">
      <alignment vertical="center" wrapText="1"/>
      <protection locked="0"/>
    </xf>
    <xf numFmtId="0" fontId="1" fillId="0" borderId="69" xfId="0" applyFont="1" applyBorder="1" applyAlignment="1" applyProtection="1">
      <alignment vertical="center" wrapText="1"/>
      <protection locked="0"/>
    </xf>
    <xf numFmtId="0" fontId="1" fillId="0" borderId="68" xfId="0" applyFont="1" applyBorder="1" applyAlignment="1" applyProtection="1">
      <alignment horizontal="justify" vertical="center" wrapText="1"/>
      <protection locked="0"/>
    </xf>
    <xf numFmtId="0" fontId="1" fillId="0" borderId="66" xfId="0" applyFont="1" applyBorder="1" applyAlignment="1">
      <alignment horizontal="justify" vertical="center" wrapText="1"/>
    </xf>
    <xf numFmtId="0" fontId="7" fillId="0" borderId="42" xfId="0" applyFont="1" applyBorder="1" applyAlignment="1" applyProtection="1">
      <alignment vertical="center" wrapText="1"/>
      <protection hidden="1"/>
    </xf>
    <xf numFmtId="0" fontId="1" fillId="0" borderId="19" xfId="0" applyFont="1" applyBorder="1" applyAlignment="1" applyProtection="1">
      <alignment horizontal="justify" vertical="center" wrapText="1"/>
      <protection locked="0"/>
    </xf>
    <xf numFmtId="0" fontId="7" fillId="0" borderId="7" xfId="0" applyFont="1" applyBorder="1" applyAlignment="1" applyProtection="1">
      <alignment vertical="center" wrapText="1"/>
      <protection hidden="1"/>
    </xf>
    <xf numFmtId="0" fontId="1" fillId="0" borderId="78" xfId="0" applyFont="1" applyBorder="1" applyAlignment="1" applyProtection="1">
      <alignment horizontal="justify" vertical="center" wrapText="1"/>
      <protection locked="0"/>
    </xf>
    <xf numFmtId="0" fontId="1" fillId="0" borderId="82" xfId="0" applyFont="1" applyBorder="1" applyAlignment="1" applyProtection="1">
      <alignment vertical="center" wrapText="1"/>
      <protection locked="0"/>
    </xf>
    <xf numFmtId="0" fontId="1" fillId="0" borderId="42" xfId="0" applyFont="1" applyBorder="1" applyAlignment="1" applyProtection="1">
      <alignment horizontal="left" vertical="center" wrapText="1"/>
      <protection locked="0"/>
    </xf>
    <xf numFmtId="0" fontId="1" fillId="0" borderId="70" xfId="0" applyFont="1" applyBorder="1" applyAlignment="1" applyProtection="1">
      <alignment horizontal="justify" vertical="center" wrapText="1"/>
      <protection locked="0"/>
    </xf>
    <xf numFmtId="0" fontId="1" fillId="0" borderId="7" xfId="0" applyFont="1" applyBorder="1" applyAlignment="1" applyProtection="1">
      <alignment horizontal="left" vertical="center" wrapText="1"/>
      <protection locked="0"/>
    </xf>
    <xf numFmtId="0" fontId="1" fillId="0" borderId="18" xfId="0" applyFont="1" applyBorder="1" applyAlignment="1" applyProtection="1">
      <alignment horizontal="left" vertical="center" wrapText="1"/>
      <protection locked="0"/>
    </xf>
    <xf numFmtId="0" fontId="1" fillId="0" borderId="5" xfId="0" applyFont="1" applyBorder="1" applyAlignment="1" applyProtection="1">
      <alignment horizontal="justify" vertical="center" wrapText="1"/>
      <protection locked="0"/>
    </xf>
    <xf numFmtId="0" fontId="10" fillId="0" borderId="0" xfId="0" applyFont="1" applyAlignment="1" applyProtection="1">
      <alignment vertical="center" wrapText="1"/>
      <protection locked="0"/>
    </xf>
    <xf numFmtId="0" fontId="10" fillId="0" borderId="9" xfId="0" applyFont="1" applyBorder="1" applyAlignment="1">
      <alignment vertical="center" wrapText="1"/>
    </xf>
    <xf numFmtId="0" fontId="10" fillId="0" borderId="8" xfId="0" applyFont="1" applyBorder="1" applyAlignment="1">
      <alignment vertical="center" wrapText="1"/>
    </xf>
    <xf numFmtId="0" fontId="10" fillId="0" borderId="0" xfId="0" applyFont="1" applyAlignment="1">
      <alignment vertical="center" wrapText="1"/>
    </xf>
    <xf numFmtId="0" fontId="9" fillId="6" borderId="7" xfId="0" applyFont="1" applyFill="1" applyBorder="1" applyAlignment="1">
      <alignment horizontal="center" vertical="center" wrapText="1"/>
    </xf>
    <xf numFmtId="0" fontId="9" fillId="6" borderId="5" xfId="0" applyFont="1" applyFill="1" applyBorder="1" applyAlignment="1">
      <alignment horizontal="center" vertical="center" wrapText="1"/>
    </xf>
    <xf numFmtId="0" fontId="9" fillId="26" borderId="65" xfId="0" applyFont="1" applyFill="1" applyBorder="1" applyAlignment="1">
      <alignment horizontal="center" vertical="center" wrapText="1"/>
    </xf>
    <xf numFmtId="0" fontId="9" fillId="26" borderId="58" xfId="0" applyFont="1" applyFill="1" applyBorder="1" applyAlignment="1">
      <alignment horizontal="center" vertical="center" wrapText="1"/>
    </xf>
    <xf numFmtId="0" fontId="9" fillId="5" borderId="46" xfId="0" applyFont="1" applyFill="1" applyBorder="1" applyAlignment="1">
      <alignment horizontal="center" vertical="center" wrapText="1"/>
    </xf>
    <xf numFmtId="0" fontId="9" fillId="2" borderId="46" xfId="0" applyFont="1" applyFill="1" applyBorder="1" applyAlignment="1">
      <alignment horizontal="center" vertical="center" wrapText="1"/>
    </xf>
    <xf numFmtId="0" fontId="9" fillId="2" borderId="0" xfId="0" applyFont="1" applyFill="1" applyAlignment="1">
      <alignment horizontal="center" vertical="center" wrapText="1"/>
    </xf>
    <xf numFmtId="0" fontId="9" fillId="2" borderId="23"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9" fillId="26" borderId="46" xfId="0" applyFont="1" applyFill="1" applyBorder="1" applyAlignment="1">
      <alignment horizontal="center" vertical="center" wrapText="1"/>
    </xf>
    <xf numFmtId="0" fontId="31" fillId="26" borderId="41" xfId="0" applyFont="1" applyFill="1" applyBorder="1" applyAlignment="1">
      <alignment horizontal="center" vertical="center" wrapText="1"/>
    </xf>
    <xf numFmtId="0" fontId="31" fillId="26" borderId="63" xfId="0" applyFont="1" applyFill="1" applyBorder="1" applyAlignment="1">
      <alignment horizontal="center" vertical="center" wrapText="1"/>
    </xf>
    <xf numFmtId="0" fontId="31" fillId="26" borderId="40" xfId="0" applyFont="1" applyFill="1" applyBorder="1" applyAlignment="1">
      <alignment horizontal="center" vertical="center" wrapText="1"/>
    </xf>
    <xf numFmtId="0" fontId="9" fillId="26" borderId="40" xfId="0" applyFont="1" applyFill="1" applyBorder="1" applyAlignment="1">
      <alignment horizontal="center" vertical="center" wrapText="1"/>
    </xf>
    <xf numFmtId="0" fontId="9" fillId="26" borderId="41" xfId="0" applyFont="1" applyFill="1" applyBorder="1" applyAlignment="1">
      <alignment vertical="center" wrapText="1"/>
    </xf>
    <xf numFmtId="0" fontId="9" fillId="26" borderId="41" xfId="0" applyFont="1" applyFill="1" applyBorder="1" applyAlignment="1">
      <alignment horizontal="center" vertical="center" wrapText="1"/>
    </xf>
    <xf numFmtId="0" fontId="9" fillId="26" borderId="47" xfId="0" applyFont="1" applyFill="1" applyBorder="1" applyAlignment="1">
      <alignment horizontal="center" vertical="center" wrapText="1"/>
    </xf>
    <xf numFmtId="0" fontId="9" fillId="26" borderId="0" xfId="0" applyFont="1" applyFill="1" applyAlignment="1">
      <alignment horizontal="center" vertical="center" wrapText="1"/>
    </xf>
    <xf numFmtId="0" fontId="9" fillId="5" borderId="40" xfId="0" applyFont="1" applyFill="1" applyBorder="1" applyAlignment="1">
      <alignment horizontal="center" vertical="center" wrapText="1"/>
    </xf>
    <xf numFmtId="0" fontId="9" fillId="5" borderId="61" xfId="0" applyFont="1" applyFill="1" applyBorder="1" applyAlignment="1">
      <alignment horizontal="center" vertical="center" wrapText="1"/>
    </xf>
    <xf numFmtId="0" fontId="9" fillId="5" borderId="66" xfId="0" applyFont="1" applyFill="1" applyBorder="1" applyAlignment="1">
      <alignment horizontal="center" vertical="center" wrapText="1"/>
    </xf>
    <xf numFmtId="0" fontId="9" fillId="0" borderId="0" xfId="0" applyFont="1" applyAlignment="1" applyProtection="1">
      <alignment horizontal="center" vertical="center" wrapText="1"/>
      <protection locked="0"/>
    </xf>
    <xf numFmtId="0" fontId="10" fillId="0" borderId="9" xfId="0" applyFont="1" applyBorder="1" applyAlignment="1" applyProtection="1">
      <alignment horizontal="center" vertical="center" wrapText="1"/>
      <protection locked="0"/>
    </xf>
    <xf numFmtId="0" fontId="10" fillId="0" borderId="17" xfId="0" applyFont="1" applyBorder="1" applyAlignment="1" applyProtection="1">
      <alignment horizontal="justify" vertical="center" wrapText="1"/>
      <protection locked="0"/>
    </xf>
    <xf numFmtId="0" fontId="10" fillId="0" borderId="23" xfId="0" applyFont="1" applyBorder="1" applyAlignment="1" applyProtection="1">
      <alignment horizontal="justify" vertical="center" wrapText="1"/>
      <protection locked="0"/>
    </xf>
    <xf numFmtId="0" fontId="32" fillId="0" borderId="4" xfId="0" applyFont="1" applyBorder="1" applyAlignment="1" applyProtection="1">
      <alignment horizontal="center" vertical="center" wrapText="1"/>
      <protection hidden="1"/>
    </xf>
    <xf numFmtId="0" fontId="10" fillId="7" borderId="10" xfId="0" applyFont="1" applyFill="1" applyBorder="1" applyAlignment="1" applyProtection="1">
      <alignment horizontal="justify" vertical="center" wrapText="1"/>
      <protection locked="0"/>
    </xf>
    <xf numFmtId="0" fontId="10" fillId="0" borderId="9" xfId="0" applyFont="1" applyBorder="1" applyAlignment="1" applyProtection="1">
      <alignment vertical="center" wrapText="1"/>
      <protection locked="0"/>
    </xf>
    <xf numFmtId="0" fontId="10" fillId="0" borderId="13" xfId="0" applyFont="1" applyBorder="1" applyAlignment="1" applyProtection="1">
      <alignment vertical="center" wrapText="1"/>
      <protection locked="0"/>
    </xf>
    <xf numFmtId="0" fontId="10" fillId="0" borderId="74" xfId="0" applyFont="1" applyBorder="1" applyAlignment="1" applyProtection="1">
      <alignment horizontal="justify" vertical="center" wrapText="1"/>
      <protection locked="0"/>
    </xf>
    <xf numFmtId="0" fontId="10" fillId="0" borderId="7" xfId="0" applyFont="1" applyBorder="1" applyAlignment="1" applyProtection="1">
      <alignment horizontal="justify" vertical="center" wrapText="1"/>
      <protection locked="0"/>
    </xf>
    <xf numFmtId="0" fontId="32" fillId="0" borderId="7" xfId="0" applyFont="1" applyBorder="1" applyAlignment="1" applyProtection="1">
      <alignment horizontal="center" vertical="center" wrapText="1"/>
      <protection hidden="1"/>
    </xf>
    <xf numFmtId="0" fontId="10" fillId="7" borderId="1" xfId="0" applyFont="1" applyFill="1" applyBorder="1" applyAlignment="1" applyProtection="1">
      <alignment horizontal="justify" vertical="center" wrapText="1"/>
      <protection locked="0"/>
    </xf>
    <xf numFmtId="0" fontId="10" fillId="0" borderId="5" xfId="0" applyFont="1" applyBorder="1" applyAlignment="1" applyProtection="1">
      <alignment vertical="center" wrapText="1"/>
      <protection locked="0"/>
    </xf>
    <xf numFmtId="0" fontId="10" fillId="0" borderId="75" xfId="0" applyFont="1" applyBorder="1" applyAlignment="1" applyProtection="1">
      <alignment vertical="center" wrapText="1"/>
      <protection locked="0"/>
    </xf>
    <xf numFmtId="0" fontId="10" fillId="0" borderId="27" xfId="0" applyFont="1" applyBorder="1" applyAlignment="1" applyProtection="1">
      <alignment horizontal="justify" vertical="center" wrapText="1"/>
      <protection locked="0"/>
    </xf>
    <xf numFmtId="0" fontId="10" fillId="0" borderId="82" xfId="0" applyFont="1" applyBorder="1" applyAlignment="1" applyProtection="1">
      <alignment horizontal="justify" vertical="center" wrapText="1"/>
      <protection locked="0"/>
    </xf>
    <xf numFmtId="0" fontId="32" fillId="0" borderId="18" xfId="0" applyFont="1" applyBorder="1" applyAlignment="1" applyProtection="1">
      <alignment horizontal="center" vertical="center" wrapText="1"/>
      <protection hidden="1"/>
    </xf>
    <xf numFmtId="0" fontId="7" fillId="0" borderId="10" xfId="0" applyFont="1" applyBorder="1" applyAlignment="1" applyProtection="1">
      <alignment horizontal="justify" vertical="center" wrapText="1"/>
      <protection locked="0"/>
    </xf>
    <xf numFmtId="0" fontId="7" fillId="0" borderId="1"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20" xfId="0" applyFont="1" applyBorder="1" applyAlignment="1" applyProtection="1">
      <alignment horizontal="justify" vertical="center" wrapText="1"/>
      <protection locked="0"/>
    </xf>
    <xf numFmtId="0" fontId="7" fillId="0" borderId="14" xfId="0" applyFont="1" applyBorder="1" applyAlignment="1" applyProtection="1">
      <alignment horizontal="justify" vertical="center" wrapText="1"/>
      <protection locked="0"/>
    </xf>
    <xf numFmtId="0" fontId="1" fillId="7" borderId="11" xfId="0" applyFont="1" applyFill="1" applyBorder="1" applyAlignment="1" applyProtection="1">
      <alignment vertical="center" wrapText="1"/>
      <protection locked="0"/>
    </xf>
    <xf numFmtId="14" fontId="1" fillId="7" borderId="11" xfId="0" applyNumberFormat="1" applyFont="1" applyFill="1" applyBorder="1" applyAlignment="1" applyProtection="1">
      <alignment vertical="center" wrapText="1"/>
      <protection locked="0"/>
    </xf>
    <xf numFmtId="0" fontId="1" fillId="0" borderId="76" xfId="0" applyFont="1" applyBorder="1" applyAlignment="1" applyProtection="1">
      <alignment horizontal="justify" vertical="center" wrapText="1"/>
      <protection locked="0"/>
    </xf>
    <xf numFmtId="0" fontId="7" fillId="0" borderId="3" xfId="0" applyFont="1" applyBorder="1" applyAlignment="1" applyProtection="1">
      <alignment vertical="center" wrapText="1"/>
      <protection hidden="1"/>
    </xf>
    <xf numFmtId="0" fontId="1" fillId="0" borderId="49" xfId="0" applyFont="1" applyBorder="1" applyAlignment="1" applyProtection="1">
      <alignment vertical="center" wrapText="1"/>
      <protection hidden="1"/>
    </xf>
    <xf numFmtId="0" fontId="7" fillId="0" borderId="82" xfId="0" applyFont="1" applyBorder="1" applyAlignment="1" applyProtection="1">
      <alignment vertical="center" wrapText="1"/>
      <protection hidden="1"/>
    </xf>
    <xf numFmtId="0" fontId="22" fillId="7" borderId="11" xfId="0" applyFont="1" applyFill="1" applyBorder="1" applyAlignment="1" applyProtection="1">
      <alignment horizontal="center" vertical="center" wrapText="1"/>
      <protection locked="0"/>
    </xf>
    <xf numFmtId="0" fontId="30" fillId="0" borderId="17" xfId="0" applyFont="1" applyBorder="1" applyAlignment="1" applyProtection="1">
      <alignment horizontal="justify" vertical="center" wrapText="1"/>
      <protection locked="0"/>
    </xf>
    <xf numFmtId="0" fontId="30" fillId="7" borderId="10" xfId="0" applyFont="1" applyFill="1" applyBorder="1" applyAlignment="1" applyProtection="1">
      <alignment horizontal="justify" vertical="center" wrapText="1"/>
      <protection locked="0"/>
    </xf>
    <xf numFmtId="0" fontId="30" fillId="7" borderId="16" xfId="0" applyFont="1" applyFill="1" applyBorder="1" applyAlignment="1" applyProtection="1">
      <alignment vertical="center" wrapText="1"/>
      <protection locked="0"/>
    </xf>
    <xf numFmtId="0" fontId="30" fillId="0" borderId="74" xfId="0" applyFont="1" applyBorder="1" applyAlignment="1" applyProtection="1">
      <alignment horizontal="justify" vertical="center" wrapText="1"/>
      <protection locked="0"/>
    </xf>
    <xf numFmtId="0" fontId="30" fillId="7" borderId="1" xfId="0" applyFont="1" applyFill="1" applyBorder="1" applyAlignment="1" applyProtection="1">
      <alignment vertical="center" wrapText="1"/>
      <protection locked="0"/>
    </xf>
    <xf numFmtId="0" fontId="30" fillId="0" borderId="27" xfId="0" applyFont="1" applyBorder="1" applyAlignment="1" applyProtection="1">
      <alignment horizontal="justify" vertical="center" wrapText="1"/>
      <protection locked="0"/>
    </xf>
    <xf numFmtId="0" fontId="30" fillId="7" borderId="14" xfId="0" applyFont="1" applyFill="1" applyBorder="1" applyAlignment="1" applyProtection="1">
      <alignment vertical="center" wrapText="1"/>
      <protection locked="0"/>
    </xf>
    <xf numFmtId="0" fontId="10" fillId="0" borderId="82" xfId="0" applyFont="1" applyBorder="1" applyAlignment="1" applyProtection="1">
      <alignment horizontal="center" vertical="center" wrapText="1"/>
      <protection locked="0"/>
    </xf>
    <xf numFmtId="0" fontId="10" fillId="0" borderId="14" xfId="0" applyFont="1" applyBorder="1" applyAlignment="1" applyProtection="1">
      <alignment vertical="center" wrapText="1"/>
      <protection locked="0"/>
    </xf>
    <xf numFmtId="0" fontId="10" fillId="0" borderId="80" xfId="0" applyFont="1" applyBorder="1" applyAlignment="1" applyProtection="1">
      <alignment vertical="center" wrapText="1"/>
      <protection locked="0"/>
    </xf>
    <xf numFmtId="0" fontId="10" fillId="0" borderId="45" xfId="0" applyFont="1" applyBorder="1" applyAlignment="1" applyProtection="1">
      <alignment vertical="center" wrapText="1"/>
      <protection locked="0"/>
    </xf>
    <xf numFmtId="0" fontId="10" fillId="0" borderId="10" xfId="0" applyFont="1" applyBorder="1" applyAlignment="1" applyProtection="1">
      <alignment vertical="center" wrapText="1"/>
      <protection locked="0"/>
    </xf>
    <xf numFmtId="0" fontId="10" fillId="0" borderId="72" xfId="0" applyFont="1" applyBorder="1" applyAlignment="1" applyProtection="1">
      <alignment vertical="center" wrapText="1"/>
      <protection locked="0"/>
    </xf>
    <xf numFmtId="0" fontId="10" fillId="0" borderId="69" xfId="0" applyFont="1" applyBorder="1" applyAlignment="1" applyProtection="1">
      <alignment vertical="center" wrapText="1"/>
      <protection locked="0"/>
    </xf>
    <xf numFmtId="0" fontId="10" fillId="0" borderId="78" xfId="0" applyFont="1" applyBorder="1" applyAlignment="1" applyProtection="1">
      <alignment horizontal="justify" vertical="center" wrapText="1"/>
      <protection locked="0"/>
    </xf>
    <xf numFmtId="0" fontId="10" fillId="0" borderId="43" xfId="0" applyFont="1" applyBorder="1" applyAlignment="1" applyProtection="1">
      <alignment vertical="center" wrapText="1"/>
      <protection locked="0"/>
    </xf>
    <xf numFmtId="0" fontId="10" fillId="0" borderId="79" xfId="0" applyFont="1" applyBorder="1" applyAlignment="1" applyProtection="1">
      <alignment vertical="center" wrapText="1"/>
      <protection locked="0"/>
    </xf>
    <xf numFmtId="0" fontId="0" fillId="0" borderId="20" xfId="0" applyBorder="1" applyAlignment="1">
      <alignment horizontal="justify" vertical="center" wrapText="1"/>
    </xf>
    <xf numFmtId="0" fontId="0" fillId="0" borderId="68" xfId="0" applyBorder="1" applyAlignment="1">
      <alignment horizontal="justify" vertical="center" wrapText="1"/>
    </xf>
    <xf numFmtId="0" fontId="0" fillId="0" borderId="10" xfId="0" applyBorder="1" applyAlignment="1">
      <alignment horizontal="justify" vertical="center" wrapText="1"/>
    </xf>
    <xf numFmtId="0" fontId="35" fillId="0" borderId="68" xfId="3" applyFont="1" applyBorder="1" applyAlignment="1" applyProtection="1">
      <alignment horizontal="justify" vertical="center" wrapText="1"/>
      <protection locked="0"/>
    </xf>
    <xf numFmtId="0" fontId="36" fillId="0" borderId="0" xfId="0" applyFont="1"/>
    <xf numFmtId="0" fontId="37" fillId="0" borderId="0" xfId="0" applyFont="1"/>
    <xf numFmtId="0" fontId="0" fillId="0" borderId="84" xfId="0" applyBorder="1" applyAlignment="1">
      <alignment vertical="center"/>
    </xf>
    <xf numFmtId="0" fontId="0" fillId="0" borderId="84" xfId="0" applyBorder="1"/>
    <xf numFmtId="0" fontId="0" fillId="0" borderId="0" xfId="0" applyAlignment="1">
      <alignment vertical="center"/>
    </xf>
    <xf numFmtId="14" fontId="1" fillId="7" borderId="9" xfId="0" applyNumberFormat="1" applyFont="1" applyFill="1" applyBorder="1" applyAlignment="1" applyProtection="1">
      <alignment horizontal="center" vertical="center" wrapText="1"/>
      <protection locked="0"/>
    </xf>
    <xf numFmtId="0" fontId="0" fillId="0" borderId="1" xfId="0" applyBorder="1" applyAlignment="1">
      <alignment horizontal="justify" vertical="center" wrapText="1"/>
    </xf>
    <xf numFmtId="0" fontId="0" fillId="0" borderId="14" xfId="0" applyBorder="1" applyAlignment="1">
      <alignment horizontal="justify" vertical="center" wrapText="1"/>
    </xf>
    <xf numFmtId="0" fontId="0" fillId="0" borderId="1" xfId="0" applyBorder="1" applyAlignment="1">
      <alignment horizontal="justify" wrapText="1"/>
    </xf>
    <xf numFmtId="0" fontId="0" fillId="0" borderId="11" xfId="0" applyBorder="1" applyAlignment="1">
      <alignment horizontal="justify" wrapText="1"/>
    </xf>
    <xf numFmtId="0" fontId="1" fillId="7" borderId="11" xfId="0" applyFont="1" applyFill="1" applyBorder="1" applyAlignment="1" applyProtection="1">
      <alignment horizontal="center" vertical="center" wrapText="1"/>
      <protection locked="0"/>
    </xf>
    <xf numFmtId="0" fontId="1" fillId="7" borderId="10" xfId="0" applyFont="1" applyFill="1" applyBorder="1" applyAlignment="1" applyProtection="1">
      <alignment horizontal="center" vertical="center" wrapText="1"/>
      <protection locked="0"/>
    </xf>
    <xf numFmtId="0" fontId="1" fillId="0" borderId="23" xfId="0" applyFont="1" applyBorder="1" applyAlignment="1" applyProtection="1">
      <alignment horizontal="center" vertical="center" wrapText="1"/>
      <protection locked="0"/>
    </xf>
    <xf numFmtId="0" fontId="1" fillId="7" borderId="1" xfId="0" applyFont="1" applyFill="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0" fillId="7" borderId="14" xfId="0" applyFont="1" applyFill="1" applyBorder="1" applyAlignment="1" applyProtection="1">
      <alignment horizontal="justify" vertical="center" wrapText="1"/>
      <protection locked="0"/>
    </xf>
    <xf numFmtId="14" fontId="10" fillId="7" borderId="14" xfId="0" applyNumberFormat="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xf numFmtId="0" fontId="10" fillId="7" borderId="9" xfId="0" applyFont="1" applyFill="1" applyBorder="1" applyAlignment="1" applyProtection="1">
      <alignment horizontal="justify" vertical="center" wrapText="1"/>
      <protection locked="0"/>
    </xf>
    <xf numFmtId="14" fontId="10" fillId="7" borderId="20" xfId="0" applyNumberFormat="1" applyFont="1" applyFill="1" applyBorder="1" applyAlignment="1" applyProtection="1">
      <alignment horizontal="center" vertical="center" wrapText="1"/>
      <protection locked="0"/>
    </xf>
    <xf numFmtId="14" fontId="10" fillId="7" borderId="9" xfId="0" applyNumberFormat="1" applyFont="1" applyFill="1" applyBorder="1" applyAlignment="1" applyProtection="1">
      <alignment horizontal="center" vertical="center" wrapText="1"/>
      <protection locked="0"/>
    </xf>
    <xf numFmtId="0" fontId="32" fillId="0" borderId="3" xfId="0" applyFont="1" applyBorder="1" applyAlignment="1" applyProtection="1">
      <alignment horizontal="center" vertical="center" wrapText="1"/>
      <protection hidden="1"/>
    </xf>
    <xf numFmtId="0" fontId="10" fillId="0" borderId="76" xfId="0" applyFont="1" applyBorder="1" applyAlignment="1" applyProtection="1">
      <alignment horizontal="justify" vertical="center" wrapText="1"/>
      <protection locked="0"/>
    </xf>
    <xf numFmtId="0" fontId="10" fillId="0" borderId="9" xfId="0" applyFont="1" applyBorder="1" applyAlignment="1" applyProtection="1">
      <alignment horizontal="justify" vertical="center" wrapText="1"/>
      <protection locked="0"/>
    </xf>
    <xf numFmtId="0" fontId="10" fillId="7" borderId="5" xfId="0" applyFont="1" applyFill="1" applyBorder="1" applyAlignment="1" applyProtection="1">
      <alignment horizontal="justify" vertical="center" wrapText="1"/>
      <protection locked="0"/>
    </xf>
    <xf numFmtId="0" fontId="10" fillId="7" borderId="6" xfId="0" applyFont="1" applyFill="1" applyBorder="1" applyAlignment="1" applyProtection="1">
      <alignment horizontal="justify" vertical="center" wrapText="1"/>
      <protection locked="0"/>
    </xf>
    <xf numFmtId="0" fontId="10" fillId="7" borderId="6" xfId="0" applyFont="1" applyFill="1" applyBorder="1" applyAlignment="1" applyProtection="1">
      <alignment horizontal="center" vertical="center" wrapText="1"/>
      <protection locked="0"/>
    </xf>
    <xf numFmtId="0" fontId="32" fillId="7" borderId="7" xfId="0" applyFont="1" applyFill="1" applyBorder="1" applyAlignment="1" applyProtection="1">
      <alignment horizontal="center" vertical="center" wrapText="1"/>
      <protection hidden="1"/>
    </xf>
    <xf numFmtId="0" fontId="10" fillId="0" borderId="70" xfId="0" applyFont="1" applyBorder="1" applyAlignment="1" applyProtection="1">
      <alignment horizontal="justify" vertical="center" wrapText="1"/>
      <protection locked="0"/>
    </xf>
    <xf numFmtId="0" fontId="10" fillId="0" borderId="8" xfId="0" applyFont="1" applyBorder="1" applyAlignment="1" applyProtection="1">
      <alignment horizontal="justify" vertical="center" wrapText="1"/>
      <protection locked="0"/>
    </xf>
    <xf numFmtId="0" fontId="10" fillId="7" borderId="24" xfId="0" applyFont="1" applyFill="1" applyBorder="1" applyAlignment="1" applyProtection="1">
      <alignment horizontal="justify" vertical="center" wrapText="1"/>
      <protection locked="0"/>
    </xf>
    <xf numFmtId="0" fontId="10" fillId="7" borderId="25" xfId="0" applyFont="1" applyFill="1" applyBorder="1" applyAlignment="1" applyProtection="1">
      <alignment horizontal="justify" vertical="center" wrapText="1"/>
      <protection locked="0"/>
    </xf>
    <xf numFmtId="0" fontId="10" fillId="7" borderId="25" xfId="0" applyFont="1" applyFill="1" applyBorder="1" applyAlignment="1" applyProtection="1">
      <alignment horizontal="center" vertical="center" wrapText="1"/>
      <protection locked="0"/>
    </xf>
    <xf numFmtId="0" fontId="32" fillId="7" borderId="4" xfId="0" applyFont="1" applyFill="1" applyBorder="1" applyAlignment="1" applyProtection="1">
      <alignment horizontal="center" vertical="center" wrapText="1"/>
      <protection hidden="1"/>
    </xf>
    <xf numFmtId="0" fontId="10" fillId="7" borderId="5" xfId="0" applyFont="1" applyFill="1" applyBorder="1" applyAlignment="1" applyProtection="1">
      <alignment vertical="center" wrapText="1"/>
      <protection locked="0"/>
    </xf>
    <xf numFmtId="14" fontId="10" fillId="7" borderId="6" xfId="0" applyNumberFormat="1" applyFont="1" applyFill="1" applyBorder="1" applyAlignment="1" applyProtection="1">
      <alignment horizontal="center" vertical="center" wrapText="1"/>
      <protection locked="0"/>
    </xf>
    <xf numFmtId="0" fontId="10" fillId="7" borderId="20" xfId="0" applyFont="1" applyFill="1" applyBorder="1" applyAlignment="1" applyProtection="1">
      <alignment vertical="center" wrapText="1"/>
      <protection locked="0"/>
    </xf>
    <xf numFmtId="0" fontId="10" fillId="0" borderId="20" xfId="0" applyFont="1" applyBorder="1" applyAlignment="1" applyProtection="1">
      <alignment vertical="center" wrapText="1"/>
      <protection locked="0"/>
    </xf>
    <xf numFmtId="0" fontId="10" fillId="7" borderId="2" xfId="0" applyFont="1" applyFill="1" applyBorder="1" applyAlignment="1" applyProtection="1">
      <alignment vertical="center" wrapText="1"/>
      <protection locked="0"/>
    </xf>
    <xf numFmtId="0" fontId="10" fillId="7" borderId="21" xfId="0" applyFont="1" applyFill="1" applyBorder="1" applyAlignment="1" applyProtection="1">
      <alignment vertical="center" wrapText="1"/>
      <protection locked="0"/>
    </xf>
    <xf numFmtId="0" fontId="10" fillId="7" borderId="3" xfId="0" applyFont="1" applyFill="1" applyBorder="1" applyAlignment="1" applyProtection="1">
      <alignment vertical="center" wrapText="1"/>
      <protection locked="0"/>
    </xf>
    <xf numFmtId="0" fontId="10" fillId="7" borderId="7" xfId="0" applyFont="1" applyFill="1" applyBorder="1" applyAlignment="1" applyProtection="1">
      <alignment vertical="center" wrapText="1"/>
      <protection locked="0"/>
    </xf>
    <xf numFmtId="0" fontId="10" fillId="0" borderId="11" xfId="0" applyFont="1" applyBorder="1" applyAlignment="1" applyProtection="1">
      <alignment horizontal="justify" vertical="center" wrapText="1"/>
      <protection locked="0"/>
    </xf>
    <xf numFmtId="0" fontId="39" fillId="0" borderId="24" xfId="4" applyBorder="1" applyAlignment="1" applyProtection="1">
      <alignment vertical="center" wrapText="1"/>
      <protection locked="0"/>
    </xf>
    <xf numFmtId="0" fontId="41" fillId="0" borderId="24" xfId="4" applyFont="1" applyBorder="1" applyAlignment="1" applyProtection="1">
      <alignment vertical="center" wrapText="1"/>
      <protection locked="0"/>
    </xf>
    <xf numFmtId="0" fontId="13" fillId="0" borderId="33"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8" xfId="0" applyFont="1" applyBorder="1" applyAlignment="1">
      <alignment horizontal="center" vertical="center" wrapText="1"/>
    </xf>
    <xf numFmtId="0" fontId="13" fillId="0" borderId="32" xfId="0" applyFont="1" applyBorder="1" applyAlignment="1">
      <alignment horizontal="center" vertical="center" wrapText="1"/>
    </xf>
    <xf numFmtId="0" fontId="13" fillId="0" borderId="34" xfId="0" applyFont="1" applyBorder="1" applyAlignment="1">
      <alignment horizontal="center" vertical="center" wrapText="1"/>
    </xf>
    <xf numFmtId="0" fontId="13" fillId="0" borderId="30" xfId="0" applyFont="1" applyBorder="1" applyAlignment="1">
      <alignment horizontal="center" vertical="center" wrapText="1"/>
    </xf>
    <xf numFmtId="0" fontId="38" fillId="0" borderId="0" xfId="0" applyFont="1" applyAlignment="1">
      <alignment horizontal="center" vertical="center"/>
    </xf>
    <xf numFmtId="0" fontId="36" fillId="0" borderId="0" xfId="0" applyFont="1" applyAlignment="1">
      <alignment horizontal="center"/>
    </xf>
    <xf numFmtId="0" fontId="37" fillId="0" borderId="0" xfId="0" applyFont="1" applyAlignment="1">
      <alignment horizontal="center"/>
    </xf>
    <xf numFmtId="0" fontId="1" fillId="0" borderId="10"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11" xfId="0" applyFont="1" applyBorder="1" applyAlignment="1" applyProtection="1">
      <alignment horizontal="center" vertical="center" wrapText="1"/>
      <protection locked="0"/>
    </xf>
    <xf numFmtId="0" fontId="1" fillId="0" borderId="20" xfId="0" applyFont="1" applyBorder="1" applyAlignment="1" applyProtection="1">
      <alignment horizontal="center" vertical="center" wrapText="1"/>
      <protection locked="0"/>
    </xf>
    <xf numFmtId="0" fontId="1" fillId="0" borderId="16"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9" fontId="1" fillId="9" borderId="10" xfId="1" applyFont="1" applyFill="1" applyBorder="1" applyAlignment="1" applyProtection="1">
      <alignment horizontal="center" vertical="center" wrapText="1"/>
      <protection locked="0"/>
    </xf>
    <xf numFmtId="9" fontId="1" fillId="9" borderId="1" xfId="1" applyFont="1" applyFill="1" applyBorder="1" applyAlignment="1" applyProtection="1">
      <alignment horizontal="center" vertical="center" wrapText="1"/>
      <protection locked="0"/>
    </xf>
    <xf numFmtId="9" fontId="1" fillId="9" borderId="11" xfId="1" applyFont="1" applyFill="1" applyBorder="1" applyAlignment="1" applyProtection="1">
      <alignment horizontal="center" vertical="center" wrapText="1"/>
      <protection locked="0"/>
    </xf>
    <xf numFmtId="9" fontId="22" fillId="9" borderId="10" xfId="1" applyFont="1" applyFill="1" applyBorder="1" applyAlignment="1" applyProtection="1">
      <alignment horizontal="center" vertical="center" wrapText="1"/>
      <protection locked="0"/>
    </xf>
    <xf numFmtId="9" fontId="22" fillId="9" borderId="1" xfId="1" applyFont="1" applyFill="1" applyBorder="1" applyAlignment="1" applyProtection="1">
      <alignment horizontal="center" vertical="center" wrapText="1"/>
      <protection locked="0"/>
    </xf>
    <xf numFmtId="9" fontId="22" fillId="9" borderId="11" xfId="1" applyFont="1" applyFill="1" applyBorder="1" applyAlignment="1" applyProtection="1">
      <alignment horizontal="center" vertical="center" wrapText="1"/>
      <protection locked="0"/>
    </xf>
    <xf numFmtId="9" fontId="1" fillId="9" borderId="20" xfId="1" applyFont="1" applyFill="1" applyBorder="1" applyAlignment="1" applyProtection="1">
      <alignment horizontal="center" vertical="center" wrapText="1"/>
      <protection locked="0"/>
    </xf>
    <xf numFmtId="9" fontId="1" fillId="9" borderId="16" xfId="1" applyFont="1" applyFill="1" applyBorder="1" applyAlignment="1" applyProtection="1">
      <alignment horizontal="center" vertical="center" wrapText="1"/>
      <protection locked="0"/>
    </xf>
    <xf numFmtId="9" fontId="1" fillId="9" borderId="14" xfId="1" applyFont="1" applyFill="1" applyBorder="1" applyAlignment="1" applyProtection="1">
      <alignment horizontal="center" vertical="center" wrapText="1"/>
      <protection locked="0"/>
    </xf>
    <xf numFmtId="0" fontId="1" fillId="9" borderId="10" xfId="0" applyFont="1" applyFill="1" applyBorder="1" applyAlignment="1" applyProtection="1">
      <alignment horizontal="center" vertical="center" wrapText="1"/>
      <protection locked="0"/>
    </xf>
    <xf numFmtId="0" fontId="1" fillId="9" borderId="1" xfId="0" applyFont="1" applyFill="1" applyBorder="1" applyAlignment="1" applyProtection="1">
      <alignment horizontal="center" vertical="center" wrapText="1"/>
      <protection locked="0"/>
    </xf>
    <xf numFmtId="0" fontId="1" fillId="9" borderId="11" xfId="0" applyFont="1" applyFill="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2" fillId="5" borderId="51" xfId="0" applyFont="1" applyFill="1" applyBorder="1" applyAlignment="1">
      <alignment horizontal="center" vertical="center" wrapText="1"/>
    </xf>
    <xf numFmtId="0" fontId="2" fillId="5" borderId="52" xfId="0" applyFont="1" applyFill="1" applyBorder="1" applyAlignment="1">
      <alignment horizontal="center" vertical="center" wrapText="1"/>
    </xf>
    <xf numFmtId="0" fontId="2" fillId="5" borderId="20"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26" borderId="51" xfId="0" applyFont="1" applyFill="1" applyBorder="1" applyAlignment="1">
      <alignment horizontal="center" vertical="center" wrapText="1"/>
    </xf>
    <xf numFmtId="0" fontId="2" fillId="26" borderId="52" xfId="0" applyFont="1" applyFill="1" applyBorder="1" applyAlignment="1">
      <alignment horizontal="center" vertical="center" wrapText="1"/>
    </xf>
    <xf numFmtId="0" fontId="2" fillId="26" borderId="53" xfId="0" applyFont="1" applyFill="1" applyBorder="1" applyAlignment="1">
      <alignment horizontal="center" vertical="center" wrapText="1"/>
    </xf>
    <xf numFmtId="0" fontId="2" fillId="26" borderId="27" xfId="0" applyFont="1" applyFill="1" applyBorder="1" applyAlignment="1">
      <alignment horizontal="center" vertical="center" wrapText="1"/>
    </xf>
    <xf numFmtId="0" fontId="2" fillId="26" borderId="45" xfId="0" applyFont="1" applyFill="1" applyBorder="1" applyAlignment="1">
      <alignment horizontal="center" vertical="center" wrapText="1"/>
    </xf>
    <xf numFmtId="0" fontId="2" fillId="5" borderId="48" xfId="0" applyFont="1" applyFill="1" applyBorder="1" applyAlignment="1">
      <alignment horizontal="center" vertical="center" wrapText="1"/>
    </xf>
    <xf numFmtId="0" fontId="2" fillId="5" borderId="50" xfId="0" applyFont="1" applyFill="1" applyBorder="1" applyAlignment="1">
      <alignment horizontal="center" vertical="center" wrapText="1"/>
    </xf>
    <xf numFmtId="0" fontId="2" fillId="5" borderId="46" xfId="0" applyFont="1" applyFill="1" applyBorder="1" applyAlignment="1">
      <alignment horizontal="center" vertical="center" wrapText="1"/>
    </xf>
    <xf numFmtId="0" fontId="2" fillId="5" borderId="41" xfId="0" applyFont="1" applyFill="1" applyBorder="1" applyAlignment="1">
      <alignment horizontal="center" vertical="center" wrapText="1"/>
    </xf>
    <xf numFmtId="14" fontId="1" fillId="7" borderId="8" xfId="0" applyNumberFormat="1" applyFont="1" applyFill="1" applyBorder="1" applyAlignment="1" applyProtection="1">
      <alignment horizontal="center" vertical="center" wrapText="1"/>
      <protection locked="0"/>
    </xf>
    <xf numFmtId="14" fontId="1" fillId="7" borderId="14" xfId="0" applyNumberFormat="1" applyFont="1" applyFill="1" applyBorder="1" applyAlignment="1" applyProtection="1">
      <alignment horizontal="center" vertical="center" wrapText="1"/>
      <protection locked="0"/>
    </xf>
    <xf numFmtId="9" fontId="1" fillId="0" borderId="20" xfId="0" applyNumberFormat="1" applyFont="1" applyBorder="1" applyAlignment="1" applyProtection="1">
      <alignment horizontal="center" vertical="center" wrapText="1"/>
      <protection hidden="1"/>
    </xf>
    <xf numFmtId="0" fontId="1" fillId="0" borderId="16" xfId="0" applyFont="1" applyBorder="1" applyAlignment="1" applyProtection="1">
      <alignment horizontal="center" vertical="center" wrapText="1"/>
      <protection hidden="1"/>
    </xf>
    <xf numFmtId="0" fontId="1" fillId="0" borderId="14" xfId="0" applyFont="1" applyBorder="1" applyAlignment="1" applyProtection="1">
      <alignment horizontal="center" vertical="center" wrapText="1"/>
      <protection hidden="1"/>
    </xf>
    <xf numFmtId="0" fontId="1" fillId="0" borderId="20" xfId="0" applyFont="1" applyBorder="1" applyAlignment="1" applyProtection="1">
      <alignment horizontal="center" vertical="center" wrapText="1"/>
      <protection hidden="1"/>
    </xf>
    <xf numFmtId="1" fontId="1" fillId="0" borderId="16" xfId="0" applyNumberFormat="1" applyFont="1" applyBorder="1" applyAlignment="1" applyProtection="1">
      <alignment horizontal="center" vertical="center" wrapText="1"/>
      <protection hidden="1"/>
    </xf>
    <xf numFmtId="1" fontId="1" fillId="0" borderId="14" xfId="0" applyNumberFormat="1" applyFont="1" applyBorder="1" applyAlignment="1" applyProtection="1">
      <alignment horizontal="center" vertical="center" wrapText="1"/>
      <protection hidden="1"/>
    </xf>
    <xf numFmtId="0" fontId="2" fillId="26" borderId="17" xfId="0" applyFont="1" applyFill="1" applyBorder="1" applyAlignment="1">
      <alignment horizontal="center" vertical="center" wrapText="1"/>
    </xf>
    <xf numFmtId="0" fontId="2" fillId="26" borderId="16" xfId="0" applyFont="1" applyFill="1" applyBorder="1" applyAlignment="1">
      <alignment horizontal="center" vertical="center" wrapText="1"/>
    </xf>
    <xf numFmtId="0" fontId="2" fillId="26" borderId="22" xfId="0" applyFont="1" applyFill="1" applyBorder="1" applyAlignment="1">
      <alignment horizontal="center" vertical="center" wrapText="1"/>
    </xf>
    <xf numFmtId="0" fontId="1" fillId="0" borderId="42" xfId="0" applyFont="1" applyBorder="1" applyAlignment="1" applyProtection="1">
      <alignment horizontal="center" vertical="center" wrapText="1"/>
      <protection locked="0"/>
    </xf>
    <xf numFmtId="0" fontId="1" fillId="0" borderId="7" xfId="0" applyFont="1" applyBorder="1" applyAlignment="1" applyProtection="1">
      <alignment horizontal="center" vertical="center" wrapText="1"/>
      <protection locked="0"/>
    </xf>
    <xf numFmtId="0" fontId="1" fillId="0" borderId="18" xfId="0" applyFont="1" applyBorder="1" applyAlignment="1" applyProtection="1">
      <alignment horizontal="center" vertical="center" wrapText="1"/>
      <protection locked="0"/>
    </xf>
    <xf numFmtId="0" fontId="1" fillId="0" borderId="12" xfId="0" applyFont="1" applyBorder="1" applyAlignment="1" applyProtection="1">
      <alignment horizontal="center" vertical="center" wrapText="1"/>
      <protection locked="0"/>
    </xf>
    <xf numFmtId="0" fontId="1" fillId="0" borderId="45" xfId="0" applyFont="1" applyBorder="1" applyAlignment="1" applyProtection="1">
      <alignment horizontal="center" vertical="center" wrapText="1"/>
      <protection locked="0"/>
    </xf>
    <xf numFmtId="0" fontId="2" fillId="5" borderId="64" xfId="0" applyFont="1" applyFill="1" applyBorder="1" applyAlignment="1">
      <alignment horizontal="center" vertical="center" wrapText="1"/>
    </xf>
    <xf numFmtId="0" fontId="2" fillId="5" borderId="65" xfId="0" applyFont="1" applyFill="1" applyBorder="1" applyAlignment="1">
      <alignment horizontal="center" vertical="center" wrapText="1"/>
    </xf>
    <xf numFmtId="9" fontId="1" fillId="0" borderId="20" xfId="0" applyNumberFormat="1" applyFont="1" applyBorder="1" applyAlignment="1" applyProtection="1">
      <alignment horizontal="center" vertical="center" wrapText="1"/>
      <protection locked="0"/>
    </xf>
    <xf numFmtId="9" fontId="1" fillId="0" borderId="16" xfId="0" applyNumberFormat="1" applyFont="1" applyBorder="1" applyAlignment="1" applyProtection="1">
      <alignment horizontal="center" vertical="center" wrapText="1"/>
      <protection hidden="1"/>
    </xf>
    <xf numFmtId="9" fontId="1" fillId="0" borderId="14" xfId="0" applyNumberFormat="1" applyFont="1" applyBorder="1" applyAlignment="1" applyProtection="1">
      <alignment horizontal="center" vertical="center" wrapText="1"/>
      <protection hidden="1"/>
    </xf>
    <xf numFmtId="0" fontId="2" fillId="5" borderId="60" xfId="0" applyFont="1" applyFill="1" applyBorder="1" applyAlignment="1">
      <alignment horizontal="center" vertical="center" wrapText="1"/>
    </xf>
    <xf numFmtId="0" fontId="2" fillId="26" borderId="46" xfId="0" applyFont="1" applyFill="1" applyBorder="1" applyAlignment="1">
      <alignment horizontal="center" vertical="center" wrapText="1"/>
    </xf>
    <xf numFmtId="0" fontId="2" fillId="26" borderId="41" xfId="0" applyFont="1" applyFill="1" applyBorder="1" applyAlignment="1">
      <alignment horizontal="center" vertical="center" wrapText="1"/>
    </xf>
    <xf numFmtId="0" fontId="1" fillId="7" borderId="20" xfId="0" applyFont="1" applyFill="1" applyBorder="1" applyAlignment="1" applyProtection="1">
      <alignment horizontal="justify" vertical="center" wrapText="1"/>
      <protection locked="0"/>
    </xf>
    <xf numFmtId="0" fontId="1" fillId="7" borderId="16" xfId="0" applyFont="1" applyFill="1" applyBorder="1" applyAlignment="1" applyProtection="1">
      <alignment horizontal="justify" vertical="center" wrapText="1"/>
      <protection locked="0"/>
    </xf>
    <xf numFmtId="0" fontId="1" fillId="7" borderId="14" xfId="0" applyFont="1" applyFill="1" applyBorder="1" applyAlignment="1" applyProtection="1">
      <alignment horizontal="justify" vertical="center" wrapText="1"/>
      <protection locked="0"/>
    </xf>
    <xf numFmtId="0" fontId="1" fillId="7" borderId="8" xfId="0" applyFont="1" applyFill="1" applyBorder="1" applyAlignment="1" applyProtection="1">
      <alignment horizontal="justify" vertical="center" wrapText="1"/>
      <protection locked="0"/>
    </xf>
    <xf numFmtId="0" fontId="2" fillId="0" borderId="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1" xfId="0" applyFont="1" applyBorder="1" applyAlignment="1">
      <alignment horizontal="center" vertical="center" wrapText="1"/>
    </xf>
    <xf numFmtId="15" fontId="2" fillId="0" borderId="1" xfId="0" applyNumberFormat="1" applyFont="1" applyBorder="1" applyAlignment="1">
      <alignment horizontal="center" vertical="center" wrapText="1"/>
    </xf>
    <xf numFmtId="0" fontId="2" fillId="0" borderId="55"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56"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57" xfId="0" applyFont="1" applyBorder="1" applyAlignment="1">
      <alignment horizontal="center" vertical="center" wrapText="1"/>
    </xf>
    <xf numFmtId="0" fontId="1" fillId="0" borderId="61" xfId="0" applyFont="1" applyBorder="1" applyAlignment="1" applyProtection="1">
      <alignment horizontal="center" vertical="center" wrapText="1"/>
      <protection hidden="1"/>
    </xf>
    <xf numFmtId="0" fontId="1" fillId="0" borderId="58" xfId="0" applyFont="1" applyBorder="1" applyAlignment="1" applyProtection="1">
      <alignment horizontal="center" vertical="center" wrapText="1"/>
      <protection hidden="1"/>
    </xf>
    <xf numFmtId="0" fontId="1" fillId="0" borderId="62" xfId="0" applyFont="1" applyBorder="1" applyAlignment="1" applyProtection="1">
      <alignment horizontal="center" vertical="center" wrapText="1"/>
      <protection hidden="1"/>
    </xf>
    <xf numFmtId="0" fontId="1" fillId="0" borderId="46" xfId="0" applyFont="1" applyBorder="1" applyAlignment="1" applyProtection="1">
      <alignment horizontal="center" vertical="center" wrapText="1"/>
      <protection hidden="1"/>
    </xf>
    <xf numFmtId="0" fontId="1" fillId="0" borderId="47" xfId="0" applyFont="1" applyBorder="1" applyAlignment="1" applyProtection="1">
      <alignment horizontal="center" vertical="center" wrapText="1"/>
      <protection hidden="1"/>
    </xf>
    <xf numFmtId="0" fontId="1" fillId="0" borderId="41" xfId="0" applyFont="1" applyBorder="1" applyAlignment="1" applyProtection="1">
      <alignment horizontal="center" vertical="center" wrapText="1"/>
      <protection hidden="1"/>
    </xf>
    <xf numFmtId="0" fontId="1" fillId="0" borderId="48" xfId="0" applyFont="1" applyBorder="1" applyAlignment="1" applyProtection="1">
      <alignment horizontal="center" vertical="center" wrapText="1"/>
      <protection locked="0"/>
    </xf>
    <xf numFmtId="0" fontId="1" fillId="0" borderId="49" xfId="0" applyFont="1" applyBorder="1" applyAlignment="1" applyProtection="1">
      <alignment horizontal="center" vertical="center" wrapText="1"/>
      <protection locked="0"/>
    </xf>
    <xf numFmtId="0" fontId="1" fillId="0" borderId="50" xfId="0" applyFont="1" applyBorder="1" applyAlignment="1" applyProtection="1">
      <alignment horizontal="center" vertical="center" wrapText="1"/>
      <protection locked="0"/>
    </xf>
    <xf numFmtId="0" fontId="2" fillId="23" borderId="51" xfId="0" applyFont="1" applyFill="1" applyBorder="1" applyAlignment="1">
      <alignment horizontal="center" vertical="center" wrapText="1"/>
    </xf>
    <xf numFmtId="0" fontId="2" fillId="23" borderId="52" xfId="0" applyFont="1" applyFill="1" applyBorder="1" applyAlignment="1">
      <alignment horizontal="center" vertical="center" wrapText="1"/>
    </xf>
    <xf numFmtId="0" fontId="2" fillId="23" borderId="53" xfId="0" applyFont="1" applyFill="1" applyBorder="1" applyAlignment="1">
      <alignment horizontal="center" vertical="center" wrapText="1"/>
    </xf>
    <xf numFmtId="0" fontId="2" fillId="2" borderId="51" xfId="0" applyFont="1" applyFill="1" applyBorder="1" applyAlignment="1">
      <alignment horizontal="center" vertical="center" wrapText="1"/>
    </xf>
    <xf numFmtId="0" fontId="2" fillId="2" borderId="52" xfId="0" applyFont="1" applyFill="1" applyBorder="1" applyAlignment="1">
      <alignment horizontal="center" vertical="center" wrapText="1"/>
    </xf>
    <xf numFmtId="0" fontId="2" fillId="2" borderId="53" xfId="0" applyFont="1" applyFill="1" applyBorder="1" applyAlignment="1">
      <alignment horizontal="center" vertical="center" wrapText="1"/>
    </xf>
    <xf numFmtId="0" fontId="2" fillId="2" borderId="48" xfId="0" applyFont="1" applyFill="1" applyBorder="1" applyAlignment="1">
      <alignment horizontal="center" vertical="center" wrapText="1"/>
    </xf>
    <xf numFmtId="0" fontId="2" fillId="2" borderId="57" xfId="0" applyFont="1" applyFill="1" applyBorder="1" applyAlignment="1">
      <alignment horizontal="center" vertical="center" wrapText="1"/>
    </xf>
    <xf numFmtId="0" fontId="2" fillId="26" borderId="48" xfId="0" applyFont="1" applyFill="1" applyBorder="1" applyAlignment="1">
      <alignment horizontal="center" vertical="center" wrapText="1"/>
    </xf>
    <xf numFmtId="0" fontId="2" fillId="26" borderId="50" xfId="0" applyFont="1" applyFill="1" applyBorder="1" applyAlignment="1">
      <alignment horizontal="center" vertical="center" wrapText="1"/>
    </xf>
    <xf numFmtId="0" fontId="1" fillId="0" borderId="2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43" xfId="0" applyFont="1" applyBorder="1" applyAlignment="1">
      <alignment horizontal="center" vertical="center" wrapText="1"/>
    </xf>
    <xf numFmtId="9" fontId="1" fillId="0" borderId="9" xfId="0" applyNumberFormat="1" applyFont="1" applyBorder="1" applyAlignment="1" applyProtection="1">
      <alignment horizontal="center" vertical="center" wrapText="1"/>
      <protection hidden="1"/>
    </xf>
    <xf numFmtId="9" fontId="1" fillId="0" borderId="1" xfId="0" applyNumberFormat="1" applyFont="1" applyBorder="1" applyAlignment="1" applyProtection="1">
      <alignment horizontal="center" vertical="center" wrapText="1"/>
      <protection hidden="1"/>
    </xf>
    <xf numFmtId="9" fontId="1" fillId="0" borderId="11" xfId="0" applyNumberFormat="1" applyFont="1" applyBorder="1" applyAlignment="1" applyProtection="1">
      <alignment horizontal="center" vertical="center" wrapText="1"/>
      <protection hidden="1"/>
    </xf>
    <xf numFmtId="0" fontId="1" fillId="0" borderId="2"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4" xfId="0" applyFont="1" applyBorder="1" applyAlignment="1">
      <alignment horizontal="center" vertical="center" wrapText="1"/>
    </xf>
    <xf numFmtId="0" fontId="1" fillId="0" borderId="22" xfId="0" applyFont="1" applyBorder="1" applyAlignment="1">
      <alignment horizontal="left" vertical="center" wrapText="1"/>
    </xf>
    <xf numFmtId="0" fontId="1" fillId="0" borderId="0" xfId="0" applyFont="1" applyAlignment="1">
      <alignment horizontal="left" vertical="center" wrapText="1"/>
    </xf>
    <xf numFmtId="0" fontId="1" fillId="0" borderId="23"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21" xfId="0" applyFont="1" applyBorder="1" applyAlignment="1">
      <alignment horizontal="left"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0" fillId="0" borderId="25" xfId="0" applyBorder="1" applyAlignment="1">
      <alignment horizontal="center" wrapText="1"/>
    </xf>
    <xf numFmtId="15" fontId="1" fillId="0" borderId="1" xfId="0" applyNumberFormat="1" applyFont="1" applyBorder="1" applyAlignment="1">
      <alignment horizontal="center" vertical="center" wrapText="1"/>
    </xf>
    <xf numFmtId="0" fontId="1" fillId="0" borderId="9" xfId="0" applyFont="1" applyBorder="1" applyAlignment="1" applyProtection="1">
      <alignment horizontal="center" vertical="center" wrapText="1"/>
      <protection locked="0"/>
    </xf>
    <xf numFmtId="0" fontId="1" fillId="0" borderId="9" xfId="0" applyFont="1" applyBorder="1" applyAlignment="1" applyProtection="1">
      <alignment horizontal="center" vertical="center" wrapText="1"/>
      <protection hidden="1"/>
    </xf>
    <xf numFmtId="0" fontId="1" fillId="0" borderId="1" xfId="0" applyFont="1" applyBorder="1" applyAlignment="1" applyProtection="1">
      <alignment horizontal="center" vertical="center" wrapText="1"/>
      <protection hidden="1"/>
    </xf>
    <xf numFmtId="0" fontId="1" fillId="0" borderId="24" xfId="0" applyFont="1" applyBorder="1" applyAlignment="1" applyProtection="1">
      <alignment horizontal="center" vertical="center" wrapText="1"/>
      <protection hidden="1"/>
    </xf>
    <xf numFmtId="0" fontId="1" fillId="0" borderId="5" xfId="0" applyFont="1" applyBorder="1" applyAlignment="1" applyProtection="1">
      <alignment horizontal="center" vertical="center" wrapText="1"/>
      <protection hidden="1"/>
    </xf>
    <xf numFmtId="1" fontId="1" fillId="0" borderId="20" xfId="0" applyNumberFormat="1" applyFont="1" applyBorder="1" applyAlignment="1" applyProtection="1">
      <alignment horizontal="center" vertical="center" wrapText="1"/>
      <protection hidden="1"/>
    </xf>
    <xf numFmtId="1" fontId="1" fillId="0" borderId="9" xfId="0" applyNumberFormat="1" applyFont="1" applyBorder="1" applyAlignment="1" applyProtection="1">
      <alignment horizontal="center" vertical="center" wrapText="1"/>
      <protection hidden="1"/>
    </xf>
    <xf numFmtId="0" fontId="1" fillId="0" borderId="44" xfId="0" applyFont="1" applyBorder="1" applyAlignment="1" applyProtection="1">
      <alignment horizontal="center" vertical="center" wrapText="1"/>
      <protection hidden="1"/>
    </xf>
    <xf numFmtId="0" fontId="1" fillId="0" borderId="15" xfId="0" applyFont="1" applyBorder="1" applyAlignment="1" applyProtection="1">
      <alignment horizontal="center" vertical="center" wrapText="1"/>
      <protection hidden="1"/>
    </xf>
    <xf numFmtId="0" fontId="1" fillId="0" borderId="13" xfId="0" applyFont="1" applyBorder="1" applyAlignment="1" applyProtection="1">
      <alignment horizontal="center" vertical="center" wrapText="1"/>
      <protection hidden="1"/>
    </xf>
    <xf numFmtId="0" fontId="1" fillId="0" borderId="3" xfId="0" applyFont="1" applyBorder="1" applyAlignment="1" applyProtection="1">
      <alignment horizontal="center" vertical="center" wrapText="1"/>
      <protection locked="0"/>
    </xf>
    <xf numFmtId="0" fontId="1" fillId="9" borderId="8" xfId="0" applyFont="1" applyFill="1" applyBorder="1" applyAlignment="1" applyProtection="1">
      <alignment horizontal="center" vertical="center" wrapText="1"/>
      <protection locked="0"/>
    </xf>
    <xf numFmtId="9" fontId="1" fillId="9" borderId="8" xfId="1" applyFont="1" applyFill="1" applyBorder="1" applyAlignment="1" applyProtection="1">
      <alignment horizontal="center" vertical="center" wrapText="1"/>
      <protection locked="0"/>
    </xf>
    <xf numFmtId="9" fontId="22" fillId="9" borderId="8" xfId="1" applyFont="1" applyFill="1" applyBorder="1" applyAlignment="1" applyProtection="1">
      <alignment horizontal="center" vertical="center" wrapText="1"/>
      <protection locked="0"/>
    </xf>
    <xf numFmtId="0" fontId="1" fillId="0" borderId="68" xfId="0" applyFont="1" applyBorder="1" applyAlignment="1" applyProtection="1">
      <alignment horizontal="center" vertical="center" wrapText="1"/>
      <protection locked="0"/>
    </xf>
    <xf numFmtId="0" fontId="1" fillId="0" borderId="74" xfId="0" applyFont="1" applyBorder="1" applyAlignment="1" applyProtection="1">
      <alignment horizontal="center" vertical="center" wrapText="1"/>
      <protection locked="0"/>
    </xf>
    <xf numFmtId="0" fontId="1" fillId="0" borderId="78" xfId="0" applyFont="1" applyBorder="1" applyAlignment="1" applyProtection="1">
      <alignment horizontal="center" vertical="center" wrapText="1"/>
      <protection locked="0"/>
    </xf>
    <xf numFmtId="9" fontId="1" fillId="0" borderId="8" xfId="0" applyNumberFormat="1" applyFont="1" applyBorder="1" applyAlignment="1" applyProtection="1">
      <alignment horizontal="center" vertical="center" wrapText="1"/>
      <protection hidden="1"/>
    </xf>
    <xf numFmtId="9" fontId="1" fillId="0" borderId="10" xfId="0" applyNumberFormat="1" applyFont="1" applyBorder="1" applyAlignment="1" applyProtection="1">
      <alignment horizontal="center" vertical="center" wrapText="1"/>
      <protection locked="0"/>
    </xf>
    <xf numFmtId="0" fontId="1" fillId="0" borderId="8" xfId="0" applyFont="1" applyBorder="1" applyAlignment="1">
      <alignment horizontal="center" vertical="center" wrapText="1"/>
    </xf>
    <xf numFmtId="0" fontId="1" fillId="0" borderId="20" xfId="0" applyFont="1" applyBorder="1" applyAlignment="1" applyProtection="1">
      <alignment horizontal="justify" vertical="center" wrapText="1"/>
      <protection locked="0"/>
    </xf>
    <xf numFmtId="0" fontId="1" fillId="0" borderId="16" xfId="0" applyFont="1" applyBorder="1" applyAlignment="1" applyProtection="1">
      <alignment horizontal="justify" vertical="center" wrapText="1"/>
      <protection locked="0"/>
    </xf>
    <xf numFmtId="0" fontId="1" fillId="0" borderId="14" xfId="0" applyFont="1" applyBorder="1" applyAlignment="1" applyProtection="1">
      <alignment horizontal="justify" vertical="center" wrapText="1"/>
      <protection locked="0"/>
    </xf>
    <xf numFmtId="9" fontId="1" fillId="0" borderId="10" xfId="0" applyNumberFormat="1" applyFont="1" applyBorder="1" applyAlignment="1" applyProtection="1">
      <alignment horizontal="center" vertical="center" wrapText="1"/>
      <protection hidden="1"/>
    </xf>
    <xf numFmtId="0" fontId="1" fillId="0" borderId="72" xfId="0" applyFont="1" applyBorder="1" applyAlignment="1">
      <alignment horizontal="center" vertical="center" wrapText="1"/>
    </xf>
    <xf numFmtId="0" fontId="7" fillId="0" borderId="20" xfId="0" applyFont="1" applyBorder="1" applyAlignment="1" applyProtection="1">
      <alignment horizontal="center" vertical="center" wrapText="1"/>
      <protection hidden="1"/>
    </xf>
    <xf numFmtId="0" fontId="7" fillId="0" borderId="9" xfId="0" applyFont="1" applyBorder="1" applyAlignment="1" applyProtection="1">
      <alignment horizontal="center" vertical="center" wrapText="1"/>
      <protection hidden="1"/>
    </xf>
    <xf numFmtId="0" fontId="1" fillId="0" borderId="81" xfId="0" applyFont="1" applyBorder="1" applyAlignment="1" applyProtection="1">
      <alignment horizontal="left" vertical="center" wrapText="1"/>
      <protection locked="0"/>
    </xf>
    <xf numFmtId="0" fontId="1" fillId="0" borderId="24" xfId="0" applyFont="1" applyBorder="1" applyAlignment="1" applyProtection="1">
      <alignment horizontal="left" vertical="center" wrapText="1"/>
      <protection locked="0"/>
    </xf>
    <xf numFmtId="0" fontId="1" fillId="0" borderId="26" xfId="0" applyFont="1" applyBorder="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xf numFmtId="14" fontId="1" fillId="7" borderId="20" xfId="0" applyNumberFormat="1" applyFont="1" applyFill="1" applyBorder="1" applyAlignment="1" applyProtection="1">
      <alignment horizontal="center" vertical="center" wrapText="1"/>
      <protection locked="0"/>
    </xf>
    <xf numFmtId="14" fontId="1" fillId="7" borderId="9" xfId="0" applyNumberFormat="1" applyFont="1" applyFill="1" applyBorder="1" applyAlignment="1" applyProtection="1">
      <alignment horizontal="center" vertical="center" wrapText="1"/>
      <protection locked="0"/>
    </xf>
    <xf numFmtId="0" fontId="1" fillId="0" borderId="44" xfId="0" applyFont="1" applyBorder="1" applyAlignment="1" applyProtection="1">
      <alignment horizontal="center" vertical="center" wrapText="1"/>
      <protection locked="0"/>
    </xf>
    <xf numFmtId="0" fontId="1" fillId="0" borderId="13" xfId="0" applyFont="1" applyBorder="1" applyAlignment="1" applyProtection="1">
      <alignment horizontal="center" vertical="center" wrapText="1"/>
      <protection locked="0"/>
    </xf>
    <xf numFmtId="0" fontId="1" fillId="7" borderId="20" xfId="0" applyFont="1" applyFill="1" applyBorder="1" applyAlignment="1" applyProtection="1">
      <alignment horizontal="left" vertical="center" wrapText="1"/>
      <protection locked="0"/>
    </xf>
    <xf numFmtId="0" fontId="1" fillId="7" borderId="9" xfId="0" applyFont="1" applyFill="1" applyBorder="1" applyAlignment="1" applyProtection="1">
      <alignment horizontal="left" vertical="center" wrapText="1"/>
      <protection locked="0"/>
    </xf>
    <xf numFmtId="0" fontId="1" fillId="7" borderId="20" xfId="0" applyFont="1" applyFill="1" applyBorder="1" applyAlignment="1" applyProtection="1">
      <alignment horizontal="center" vertical="center" wrapText="1"/>
      <protection locked="0"/>
    </xf>
    <xf numFmtId="0" fontId="1" fillId="7" borderId="9" xfId="0" applyFont="1" applyFill="1" applyBorder="1" applyAlignment="1" applyProtection="1">
      <alignment horizontal="center" vertical="center" wrapText="1"/>
      <protection locked="0"/>
    </xf>
    <xf numFmtId="0" fontId="1" fillId="0" borderId="67" xfId="0" applyFont="1" applyBorder="1" applyAlignment="1" applyProtection="1">
      <alignment horizontal="center" vertical="center" wrapText="1"/>
      <protection locked="0"/>
    </xf>
    <xf numFmtId="0" fontId="1" fillId="0" borderId="17" xfId="0" applyFont="1" applyBorder="1" applyAlignment="1" applyProtection="1">
      <alignment horizontal="center" vertical="center" wrapText="1"/>
      <protection locked="0"/>
    </xf>
    <xf numFmtId="0" fontId="1" fillId="0" borderId="27" xfId="0" applyFont="1" applyBorder="1" applyAlignment="1" applyProtection="1">
      <alignment horizontal="center" vertical="center" wrapText="1"/>
      <protection locked="0"/>
    </xf>
    <xf numFmtId="0" fontId="0" fillId="0" borderId="20" xfId="0" applyBorder="1" applyAlignment="1">
      <alignment horizontal="justify" vertical="center" wrapText="1"/>
    </xf>
    <xf numFmtId="0" fontId="0" fillId="0" borderId="16" xfId="0" applyBorder="1" applyAlignment="1">
      <alignment horizontal="justify" vertical="center" wrapText="1"/>
    </xf>
    <xf numFmtId="0" fontId="0" fillId="0" borderId="14" xfId="0" applyBorder="1" applyAlignment="1">
      <alignment horizontal="justify" vertical="center" wrapText="1"/>
    </xf>
    <xf numFmtId="0" fontId="1" fillId="7" borderId="10" xfId="0" applyFont="1" applyFill="1" applyBorder="1" applyAlignment="1" applyProtection="1">
      <alignment horizontal="justify" vertical="center" wrapText="1"/>
      <protection locked="0"/>
    </xf>
    <xf numFmtId="0" fontId="1" fillId="7" borderId="1" xfId="0" applyFont="1" applyFill="1" applyBorder="1" applyAlignment="1" applyProtection="1">
      <alignment horizontal="justify" vertical="center" wrapText="1"/>
      <protection locked="0"/>
    </xf>
    <xf numFmtId="0" fontId="1" fillId="7" borderId="11" xfId="0" applyFont="1" applyFill="1" applyBorder="1" applyAlignment="1" applyProtection="1">
      <alignment horizontal="justify" vertical="center" wrapText="1"/>
      <protection locked="0"/>
    </xf>
    <xf numFmtId="0" fontId="2" fillId="5" borderId="57" xfId="0" applyFont="1" applyFill="1" applyBorder="1" applyAlignment="1">
      <alignment horizontal="center" vertical="center" wrapText="1"/>
    </xf>
    <xf numFmtId="0" fontId="2" fillId="5" borderId="47" xfId="0" applyFont="1" applyFill="1" applyBorder="1" applyAlignment="1">
      <alignment horizontal="center" vertical="center" wrapText="1"/>
    </xf>
    <xf numFmtId="0" fontId="1" fillId="0" borderId="42" xfId="0" applyFont="1" applyBorder="1" applyAlignment="1" applyProtection="1">
      <alignment horizontal="justify" vertical="center" wrapText="1"/>
      <protection locked="0"/>
    </xf>
    <xf numFmtId="0" fontId="1" fillId="0" borderId="7" xfId="0" applyFont="1" applyBorder="1" applyAlignment="1" applyProtection="1">
      <alignment horizontal="justify" vertical="center" wrapText="1"/>
      <protection locked="0"/>
    </xf>
    <xf numFmtId="0" fontId="1" fillId="0" borderId="18" xfId="0" applyFont="1" applyBorder="1" applyAlignment="1" applyProtection="1">
      <alignment horizontal="justify" vertical="center" wrapText="1"/>
      <protection locked="0"/>
    </xf>
    <xf numFmtId="0" fontId="2" fillId="26" borderId="57" xfId="0" applyFont="1" applyFill="1" applyBorder="1" applyAlignment="1">
      <alignment horizontal="center" vertical="center" wrapText="1"/>
    </xf>
    <xf numFmtId="0" fontId="1" fillId="0" borderId="68" xfId="0" applyFont="1" applyBorder="1" applyAlignment="1" applyProtection="1">
      <alignment horizontal="justify" vertical="center" wrapText="1"/>
      <protection locked="0"/>
    </xf>
    <xf numFmtId="0" fontId="1" fillId="0" borderId="74" xfId="0" applyFont="1" applyBorder="1" applyAlignment="1" applyProtection="1">
      <alignment horizontal="justify" vertical="center" wrapText="1"/>
      <protection locked="0"/>
    </xf>
    <xf numFmtId="0" fontId="1" fillId="0" borderId="78" xfId="0" applyFont="1" applyBorder="1" applyAlignment="1" applyProtection="1">
      <alignment horizontal="justify" vertical="center" wrapText="1"/>
      <protection locked="0"/>
    </xf>
    <xf numFmtId="0" fontId="1" fillId="0" borderId="20" xfId="0" applyFont="1" applyBorder="1" applyAlignment="1">
      <alignment horizontal="justify" vertical="center" wrapText="1"/>
    </xf>
    <xf numFmtId="0" fontId="1" fillId="0" borderId="16" xfId="0" applyFont="1" applyBorder="1" applyAlignment="1">
      <alignment horizontal="justify" vertical="center" wrapText="1"/>
    </xf>
    <xf numFmtId="0" fontId="1" fillId="0" borderId="14" xfId="0" applyFont="1" applyBorder="1" applyAlignment="1">
      <alignment horizontal="justify" vertical="center" wrapText="1"/>
    </xf>
    <xf numFmtId="0" fontId="1" fillId="0" borderId="48" xfId="0" applyFont="1" applyBorder="1" applyAlignment="1" applyProtection="1">
      <alignment horizontal="center" vertical="center" wrapText="1"/>
      <protection hidden="1"/>
    </xf>
    <xf numFmtId="0" fontId="1" fillId="0" borderId="49" xfId="0" applyFont="1" applyBorder="1" applyAlignment="1" applyProtection="1">
      <alignment horizontal="center" vertical="center" wrapText="1"/>
      <protection hidden="1"/>
    </xf>
    <xf numFmtId="0" fontId="1" fillId="0" borderId="50" xfId="0" applyFont="1" applyBorder="1" applyAlignment="1" applyProtection="1">
      <alignment horizontal="center" vertical="center" wrapText="1"/>
      <protection hidden="1"/>
    </xf>
    <xf numFmtId="0" fontId="1" fillId="0" borderId="8" xfId="0" applyFont="1" applyBorder="1" applyAlignment="1" applyProtection="1">
      <alignment horizontal="left" vertical="center" wrapText="1"/>
      <protection locked="0"/>
    </xf>
    <xf numFmtId="0" fontId="1" fillId="0" borderId="14" xfId="0" applyFont="1" applyBorder="1" applyAlignment="1" applyProtection="1">
      <alignment horizontal="left" vertical="center" wrapText="1"/>
      <protection locked="0"/>
    </xf>
    <xf numFmtId="0" fontId="7" fillId="0" borderId="8" xfId="0" applyFont="1" applyBorder="1" applyAlignment="1" applyProtection="1">
      <alignment horizontal="center" vertical="center" wrapText="1"/>
      <protection hidden="1"/>
    </xf>
    <xf numFmtId="0" fontId="7" fillId="0" borderId="14" xfId="0" applyFont="1" applyBorder="1" applyAlignment="1" applyProtection="1">
      <alignment horizontal="center" vertical="center" wrapText="1"/>
      <protection hidden="1"/>
    </xf>
    <xf numFmtId="0" fontId="1" fillId="0" borderId="70" xfId="0" applyFont="1" applyBorder="1" applyAlignment="1" applyProtection="1">
      <alignment horizontal="justify" vertical="center" wrapText="1"/>
      <protection locked="0"/>
    </xf>
    <xf numFmtId="0" fontId="1" fillId="0" borderId="27" xfId="0" applyFont="1" applyBorder="1" applyAlignment="1" applyProtection="1">
      <alignment horizontal="justify" vertical="center" wrapText="1"/>
      <protection locked="0"/>
    </xf>
    <xf numFmtId="0" fontId="1" fillId="0" borderId="8" xfId="0" applyFont="1" applyBorder="1" applyAlignment="1" applyProtection="1">
      <alignment horizontal="justify" vertical="center" wrapText="1"/>
      <protection locked="0"/>
    </xf>
    <xf numFmtId="0" fontId="1" fillId="0" borderId="15" xfId="0" applyFont="1" applyBorder="1" applyAlignment="1" applyProtection="1">
      <alignment horizontal="center" vertical="center" wrapText="1"/>
      <protection locked="0"/>
    </xf>
    <xf numFmtId="14" fontId="1" fillId="7" borderId="16" xfId="0" applyNumberFormat="1" applyFont="1" applyFill="1" applyBorder="1" applyAlignment="1" applyProtection="1">
      <alignment horizontal="center" vertical="center" wrapText="1"/>
      <protection locked="0"/>
    </xf>
    <xf numFmtId="0" fontId="1" fillId="9" borderId="9" xfId="0" applyFont="1" applyFill="1" applyBorder="1" applyAlignment="1" applyProtection="1">
      <alignment horizontal="center" vertical="center" wrapText="1"/>
      <protection locked="0"/>
    </xf>
    <xf numFmtId="9" fontId="1" fillId="9" borderId="9" xfId="1" applyFont="1" applyFill="1" applyBorder="1" applyAlignment="1" applyProtection="1">
      <alignment horizontal="center" vertical="center" wrapText="1"/>
      <protection locked="0"/>
    </xf>
    <xf numFmtId="0" fontId="1" fillId="0" borderId="9" xfId="0" applyFont="1" applyBorder="1" applyAlignment="1">
      <alignment horizontal="center" vertical="center" wrapText="1"/>
    </xf>
    <xf numFmtId="9" fontId="1" fillId="0" borderId="24" xfId="0" applyNumberFormat="1" applyFont="1" applyBorder="1" applyAlignment="1" applyProtection="1">
      <alignment horizontal="center" vertical="center" wrapText="1"/>
      <protection hidden="1"/>
    </xf>
    <xf numFmtId="9" fontId="1" fillId="0" borderId="5" xfId="0" applyNumberFormat="1" applyFont="1" applyBorder="1" applyAlignment="1" applyProtection="1">
      <alignment horizontal="center" vertical="center" wrapText="1"/>
      <protection hidden="1"/>
    </xf>
    <xf numFmtId="9" fontId="1" fillId="0" borderId="43" xfId="0" applyNumberFormat="1" applyFont="1" applyBorder="1" applyAlignment="1" applyProtection="1">
      <alignment horizontal="center" vertical="center" wrapText="1"/>
      <protection hidden="1"/>
    </xf>
    <xf numFmtId="0" fontId="1" fillId="0" borderId="69" xfId="0" applyFont="1" applyBorder="1" applyAlignment="1">
      <alignment horizontal="center" vertical="center" wrapText="1"/>
    </xf>
    <xf numFmtId="0" fontId="1" fillId="0" borderId="75" xfId="0" applyFont="1" applyBorder="1" applyAlignment="1">
      <alignment horizontal="center" vertical="center" wrapText="1"/>
    </xf>
    <xf numFmtId="0" fontId="1" fillId="0" borderId="79" xfId="0" applyFont="1" applyBorder="1" applyAlignment="1">
      <alignment horizontal="center" vertical="center" wrapText="1"/>
    </xf>
    <xf numFmtId="0" fontId="9"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0" xfId="0" applyFont="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left" vertical="center" wrapText="1"/>
    </xf>
    <xf numFmtId="0" fontId="10" fillId="0" borderId="21" xfId="0" applyFont="1" applyBorder="1" applyAlignment="1">
      <alignment horizontal="left" vertical="center" wrapText="1"/>
    </xf>
    <xf numFmtId="0" fontId="10" fillId="0" borderId="3" xfId="0" applyFont="1" applyBorder="1" applyAlignment="1">
      <alignment horizontal="left" vertical="center" wrapText="1"/>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3" xfId="0" applyFont="1" applyBorder="1" applyAlignment="1">
      <alignment horizontal="left" vertical="center" wrapText="1"/>
    </xf>
    <xf numFmtId="0" fontId="10" fillId="0" borderId="24" xfId="0" applyFont="1" applyBorder="1" applyAlignment="1">
      <alignment horizontal="left" vertical="center" wrapText="1"/>
    </xf>
    <xf numFmtId="0" fontId="10" fillId="0" borderId="25" xfId="0" applyFont="1" applyBorder="1" applyAlignment="1">
      <alignment horizontal="left" vertical="center" wrapText="1"/>
    </xf>
    <xf numFmtId="0" fontId="10" fillId="0" borderId="4" xfId="0" applyFont="1" applyBorder="1" applyAlignment="1">
      <alignment horizontal="left" vertical="center" wrapText="1"/>
    </xf>
    <xf numFmtId="0" fontId="10" fillId="0" borderId="5" xfId="0" applyFont="1" applyBorder="1" applyAlignment="1">
      <alignment horizontal="left" vertical="center" wrapText="1"/>
    </xf>
    <xf numFmtId="0" fontId="10" fillId="0" borderId="6" xfId="0" applyFont="1" applyBorder="1" applyAlignment="1">
      <alignment horizontal="left" vertical="center" wrapText="1"/>
    </xf>
    <xf numFmtId="0" fontId="10" fillId="0" borderId="7" xfId="0" applyFont="1" applyBorder="1" applyAlignment="1">
      <alignment horizontal="left" vertical="center" wrapText="1"/>
    </xf>
    <xf numFmtId="0" fontId="9" fillId="5" borderId="51" xfId="0" applyFont="1" applyFill="1" applyBorder="1" applyAlignment="1">
      <alignment horizontal="center" vertical="center" wrapText="1"/>
    </xf>
    <xf numFmtId="0" fontId="9" fillId="5" borderId="52" xfId="0" applyFont="1" applyFill="1" applyBorder="1" applyAlignment="1">
      <alignment horizontal="center" vertical="center" wrapText="1"/>
    </xf>
    <xf numFmtId="0" fontId="9" fillId="5" borderId="20" xfId="0" applyFont="1" applyFill="1" applyBorder="1" applyAlignment="1">
      <alignment horizontal="center" vertical="center" wrapText="1"/>
    </xf>
    <xf numFmtId="0" fontId="9" fillId="5" borderId="44" xfId="0" applyFont="1" applyFill="1" applyBorder="1" applyAlignment="1">
      <alignment horizontal="center" vertical="center" wrapText="1"/>
    </xf>
    <xf numFmtId="0" fontId="9" fillId="2" borderId="48" xfId="0" applyFont="1" applyFill="1" applyBorder="1" applyAlignment="1">
      <alignment horizontal="center" vertical="center" wrapText="1"/>
    </xf>
    <xf numFmtId="0" fontId="9" fillId="2" borderId="57" xfId="0" applyFont="1" applyFill="1" applyBorder="1" applyAlignment="1">
      <alignment horizontal="center" vertical="center" wrapText="1"/>
    </xf>
    <xf numFmtId="0" fontId="9" fillId="2" borderId="51" xfId="0" applyFont="1" applyFill="1" applyBorder="1" applyAlignment="1">
      <alignment horizontal="center" vertical="center" wrapText="1"/>
    </xf>
    <xf numFmtId="0" fontId="9" fillId="2" borderId="52" xfId="0" applyFont="1" applyFill="1" applyBorder="1" applyAlignment="1">
      <alignment horizontal="center" vertical="center" wrapText="1"/>
    </xf>
    <xf numFmtId="0" fontId="9" fillId="2" borderId="53" xfId="0" applyFont="1" applyFill="1" applyBorder="1" applyAlignment="1">
      <alignment horizontal="center" vertical="center" wrapText="1"/>
    </xf>
    <xf numFmtId="0" fontId="9" fillId="26" borderId="17" xfId="0" applyFont="1" applyFill="1" applyBorder="1" applyAlignment="1">
      <alignment horizontal="center" vertical="center" wrapText="1"/>
    </xf>
    <xf numFmtId="0" fontId="9" fillId="26" borderId="16" xfId="0" applyFont="1" applyFill="1" applyBorder="1" applyAlignment="1">
      <alignment horizontal="center" vertical="center" wrapText="1"/>
    </xf>
    <xf numFmtId="0" fontId="9" fillId="26" borderId="22" xfId="0" applyFont="1" applyFill="1" applyBorder="1" applyAlignment="1">
      <alignment horizontal="center" vertical="center" wrapText="1"/>
    </xf>
    <xf numFmtId="0" fontId="9" fillId="26" borderId="51" xfId="0" applyFont="1" applyFill="1" applyBorder="1" applyAlignment="1">
      <alignment horizontal="center" vertical="center" wrapText="1"/>
    </xf>
    <xf numFmtId="0" fontId="9" fillId="26" borderId="52" xfId="0" applyFont="1" applyFill="1" applyBorder="1" applyAlignment="1">
      <alignment horizontal="center" vertical="center" wrapText="1"/>
    </xf>
    <xf numFmtId="0" fontId="9" fillId="26" borderId="53" xfId="0" applyFont="1" applyFill="1" applyBorder="1" applyAlignment="1">
      <alignment horizontal="center" vertical="center" wrapText="1"/>
    </xf>
    <xf numFmtId="0" fontId="9" fillId="5" borderId="48" xfId="0" applyFont="1" applyFill="1" applyBorder="1" applyAlignment="1">
      <alignment horizontal="center" vertical="center" wrapText="1"/>
    </xf>
    <xf numFmtId="0" fontId="9" fillId="5" borderId="50" xfId="0" applyFont="1" applyFill="1" applyBorder="1" applyAlignment="1">
      <alignment horizontal="center" vertical="center" wrapText="1"/>
    </xf>
    <xf numFmtId="0" fontId="9" fillId="5" borderId="46" xfId="0" applyFont="1" applyFill="1" applyBorder="1" applyAlignment="1">
      <alignment horizontal="center" vertical="center" wrapText="1"/>
    </xf>
    <xf numFmtId="0" fontId="9" fillId="5" borderId="41" xfId="0" applyFont="1" applyFill="1" applyBorder="1" applyAlignment="1">
      <alignment horizontal="center" vertical="center" wrapText="1"/>
    </xf>
    <xf numFmtId="0" fontId="9" fillId="5" borderId="60" xfId="0" applyFont="1" applyFill="1" applyBorder="1" applyAlignment="1">
      <alignment horizontal="center" vertical="center" wrapText="1"/>
    </xf>
    <xf numFmtId="0" fontId="9" fillId="5" borderId="64" xfId="0" applyFont="1" applyFill="1" applyBorder="1" applyAlignment="1">
      <alignment horizontal="center" vertical="center" wrapText="1"/>
    </xf>
    <xf numFmtId="0" fontId="9" fillId="5" borderId="65" xfId="0" applyFont="1" applyFill="1" applyBorder="1" applyAlignment="1">
      <alignment horizontal="center" vertical="center" wrapText="1"/>
    </xf>
    <xf numFmtId="0" fontId="9" fillId="0" borderId="55"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49" xfId="0" applyFont="1" applyBorder="1" applyAlignment="1">
      <alignment horizontal="center" vertical="center" wrapText="1"/>
    </xf>
    <xf numFmtId="0" fontId="9" fillId="0" borderId="50" xfId="0" applyFont="1" applyBorder="1" applyAlignment="1">
      <alignment horizontal="center" vertical="center" wrapText="1"/>
    </xf>
    <xf numFmtId="0" fontId="9" fillId="0" borderId="57" xfId="0" applyFont="1" applyBorder="1" applyAlignment="1">
      <alignment horizontal="center" vertical="center" wrapText="1"/>
    </xf>
    <xf numFmtId="0" fontId="9" fillId="23" borderId="51" xfId="0" applyFont="1" applyFill="1" applyBorder="1" applyAlignment="1">
      <alignment horizontal="center" vertical="center" wrapText="1"/>
    </xf>
    <xf numFmtId="0" fontId="9" fillId="23" borderId="52" xfId="0" applyFont="1" applyFill="1" applyBorder="1" applyAlignment="1">
      <alignment horizontal="center" vertical="center" wrapText="1"/>
    </xf>
    <xf numFmtId="0" fontId="9" fillId="23" borderId="53" xfId="0" applyFont="1" applyFill="1" applyBorder="1" applyAlignment="1">
      <alignment horizontal="center" vertical="center" wrapText="1"/>
    </xf>
    <xf numFmtId="0" fontId="10" fillId="0" borderId="46" xfId="0" applyFont="1" applyBorder="1" applyAlignment="1" applyProtection="1">
      <alignment horizontal="center" vertical="center" wrapText="1"/>
      <protection hidden="1"/>
    </xf>
    <xf numFmtId="0" fontId="10" fillId="0" borderId="47" xfId="0" applyFont="1" applyBorder="1" applyAlignment="1" applyProtection="1">
      <alignment horizontal="center" vertical="center" wrapText="1"/>
      <protection hidden="1"/>
    </xf>
    <xf numFmtId="0" fontId="10" fillId="0" borderId="41" xfId="0" applyFont="1" applyBorder="1" applyAlignment="1" applyProtection="1">
      <alignment horizontal="center" vertical="center" wrapText="1"/>
      <protection hidden="1"/>
    </xf>
    <xf numFmtId="0" fontId="10" fillId="0" borderId="48" xfId="0" applyFont="1" applyBorder="1" applyAlignment="1" applyProtection="1">
      <alignment horizontal="center" vertical="center" wrapText="1"/>
      <protection locked="0"/>
    </xf>
    <xf numFmtId="0" fontId="10" fillId="0" borderId="49" xfId="0" applyFont="1" applyBorder="1" applyAlignment="1" applyProtection="1">
      <alignment horizontal="center" vertical="center" wrapText="1"/>
      <protection locked="0"/>
    </xf>
    <xf numFmtId="0" fontId="10" fillId="0" borderId="57" xfId="0" applyFont="1" applyBorder="1" applyAlignment="1" applyProtection="1">
      <alignment horizontal="center" vertical="center" wrapText="1"/>
      <protection locked="0"/>
    </xf>
    <xf numFmtId="0" fontId="10" fillId="0" borderId="50" xfId="0" applyFont="1" applyBorder="1" applyAlignment="1" applyProtection="1">
      <alignment horizontal="center" vertical="center" wrapText="1"/>
      <protection locked="0"/>
    </xf>
    <xf numFmtId="0" fontId="10" fillId="0" borderId="42"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xf numFmtId="0" fontId="10" fillId="0" borderId="18" xfId="0" applyFont="1" applyBorder="1" applyAlignment="1" applyProtection="1">
      <alignment horizontal="center" vertical="center" wrapText="1"/>
      <protection locked="0"/>
    </xf>
    <xf numFmtId="0" fontId="10" fillId="9" borderId="10" xfId="0" applyFont="1" applyFill="1" applyBorder="1" applyAlignment="1" applyProtection="1">
      <alignment horizontal="center" vertical="center" wrapText="1"/>
      <protection locked="0"/>
    </xf>
    <xf numFmtId="0" fontId="10" fillId="9" borderId="1" xfId="0" applyFont="1" applyFill="1" applyBorder="1" applyAlignment="1" applyProtection="1">
      <alignment horizontal="center" vertical="center" wrapText="1"/>
      <protection locked="0"/>
    </xf>
    <xf numFmtId="0" fontId="10" fillId="9" borderId="8" xfId="0" applyFont="1" applyFill="1" applyBorder="1" applyAlignment="1" applyProtection="1">
      <alignment horizontal="center" vertical="center" wrapText="1"/>
      <protection locked="0"/>
    </xf>
    <xf numFmtId="0" fontId="10" fillId="9" borderId="11" xfId="0" applyFont="1" applyFill="1" applyBorder="1" applyAlignment="1" applyProtection="1">
      <alignment horizontal="center" vertical="center" wrapText="1"/>
      <protection locked="0"/>
    </xf>
    <xf numFmtId="9" fontId="10" fillId="9" borderId="10" xfId="1" applyFont="1" applyFill="1" applyBorder="1" applyAlignment="1" applyProtection="1">
      <alignment horizontal="center" vertical="center" wrapText="1"/>
      <protection locked="0"/>
    </xf>
    <xf numFmtId="9" fontId="10" fillId="9" borderId="1" xfId="1" applyFont="1" applyFill="1" applyBorder="1" applyAlignment="1" applyProtection="1">
      <alignment horizontal="center" vertical="center" wrapText="1"/>
      <protection locked="0"/>
    </xf>
    <xf numFmtId="9" fontId="10" fillId="9" borderId="8" xfId="1" applyFont="1" applyFill="1" applyBorder="1" applyAlignment="1" applyProtection="1">
      <alignment horizontal="center" vertical="center" wrapText="1"/>
      <protection locked="0"/>
    </xf>
    <xf numFmtId="9" fontId="10" fillId="9" borderId="11" xfId="1" applyFont="1" applyFill="1" applyBorder="1" applyAlignment="1" applyProtection="1">
      <alignment horizontal="center" vertical="center" wrapText="1"/>
      <protection locked="0"/>
    </xf>
    <xf numFmtId="0" fontId="9" fillId="26" borderId="48" xfId="0" applyFont="1" applyFill="1" applyBorder="1" applyAlignment="1">
      <alignment horizontal="center" vertical="center" wrapText="1"/>
    </xf>
    <xf numFmtId="0" fontId="9" fillId="26" borderId="50" xfId="0" applyFont="1" applyFill="1" applyBorder="1" applyAlignment="1">
      <alignment horizontal="center" vertical="center" wrapText="1"/>
    </xf>
    <xf numFmtId="0" fontId="9" fillId="29" borderId="46" xfId="0" applyFont="1" applyFill="1" applyBorder="1" applyAlignment="1">
      <alignment horizontal="center" vertical="center" wrapText="1"/>
    </xf>
    <xf numFmtId="0" fontId="9" fillId="29" borderId="41" xfId="0" applyFont="1" applyFill="1" applyBorder="1" applyAlignment="1">
      <alignment horizontal="center" vertical="center" wrapText="1"/>
    </xf>
    <xf numFmtId="0" fontId="9" fillId="26" borderId="27" xfId="0" applyFont="1" applyFill="1" applyBorder="1" applyAlignment="1">
      <alignment horizontal="center" vertical="center" wrapText="1"/>
    </xf>
    <xf numFmtId="0" fontId="9" fillId="26" borderId="45" xfId="0" applyFont="1" applyFill="1" applyBorder="1" applyAlignment="1">
      <alignment horizontal="center" vertical="center" wrapText="1"/>
    </xf>
    <xf numFmtId="0" fontId="10" fillId="0" borderId="9" xfId="0" applyFont="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9" fontId="10" fillId="9" borderId="20" xfId="1" applyFont="1" applyFill="1" applyBorder="1" applyAlignment="1" applyProtection="1">
      <alignment horizontal="center" vertical="center" wrapText="1"/>
      <protection locked="0"/>
    </xf>
    <xf numFmtId="9" fontId="10" fillId="9" borderId="16" xfId="1" applyFont="1" applyFill="1" applyBorder="1" applyAlignment="1" applyProtection="1">
      <alignment horizontal="center" vertical="center" wrapText="1"/>
      <protection locked="0"/>
    </xf>
    <xf numFmtId="9" fontId="10" fillId="9" borderId="14" xfId="1" applyFont="1" applyFill="1" applyBorder="1" applyAlignment="1" applyProtection="1">
      <alignment horizontal="center" vertical="center" wrapText="1"/>
      <protection locked="0"/>
    </xf>
    <xf numFmtId="0" fontId="10" fillId="0" borderId="10"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0" fillId="0" borderId="11" xfId="0" applyFont="1" applyBorder="1" applyAlignment="1" applyProtection="1">
      <alignment horizontal="center" vertical="center" wrapText="1"/>
      <protection locked="0"/>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1" xfId="0" applyFont="1" applyBorder="1" applyAlignment="1">
      <alignment horizontal="center" vertical="center" wrapText="1"/>
    </xf>
    <xf numFmtId="9" fontId="10" fillId="0" borderId="20" xfId="0" applyNumberFormat="1" applyFont="1" applyBorder="1" applyAlignment="1" applyProtection="1">
      <alignment horizontal="center" vertical="center" wrapText="1"/>
      <protection hidden="1"/>
    </xf>
    <xf numFmtId="0" fontId="10" fillId="0" borderId="16" xfId="0" applyFont="1" applyBorder="1" applyAlignment="1" applyProtection="1">
      <alignment horizontal="center" vertical="center" wrapText="1"/>
      <protection hidden="1"/>
    </xf>
    <xf numFmtId="0" fontId="10" fillId="0" borderId="14" xfId="0" applyFont="1" applyBorder="1" applyAlignment="1" applyProtection="1">
      <alignment horizontal="center" vertical="center" wrapText="1"/>
      <protection hidden="1"/>
    </xf>
    <xf numFmtId="0" fontId="10" fillId="0" borderId="16"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9" fontId="10" fillId="0" borderId="9" xfId="0" applyNumberFormat="1" applyFont="1" applyBorder="1" applyAlignment="1" applyProtection="1">
      <alignment horizontal="center" vertical="center" wrapText="1"/>
      <protection hidden="1"/>
    </xf>
    <xf numFmtId="9" fontId="10" fillId="0" borderId="1" xfId="0" applyNumberFormat="1" applyFont="1" applyBorder="1" applyAlignment="1" applyProtection="1">
      <alignment horizontal="center" vertical="center" wrapText="1"/>
      <protection hidden="1"/>
    </xf>
    <xf numFmtId="9" fontId="10" fillId="0" borderId="8" xfId="0" applyNumberFormat="1" applyFont="1" applyBorder="1" applyAlignment="1" applyProtection="1">
      <alignment horizontal="center" vertical="center" wrapText="1"/>
      <protection hidden="1"/>
    </xf>
    <xf numFmtId="9" fontId="10" fillId="0" borderId="11" xfId="0" applyNumberFormat="1" applyFont="1" applyBorder="1" applyAlignment="1" applyProtection="1">
      <alignment horizontal="center" vertical="center" wrapText="1"/>
      <protection hidden="1"/>
    </xf>
    <xf numFmtId="0" fontId="10" fillId="0" borderId="5" xfId="0" applyFont="1" applyBorder="1" applyAlignment="1">
      <alignment horizontal="center" vertical="center" wrapText="1"/>
    </xf>
    <xf numFmtId="0" fontId="10" fillId="0" borderId="43" xfId="0" applyFont="1" applyBorder="1" applyAlignment="1">
      <alignment horizontal="center" vertical="center" wrapText="1"/>
    </xf>
    <xf numFmtId="1" fontId="10" fillId="0" borderId="16" xfId="0" applyNumberFormat="1" applyFont="1" applyBorder="1" applyAlignment="1" applyProtection="1">
      <alignment horizontal="center" vertical="center" wrapText="1"/>
      <protection hidden="1"/>
    </xf>
    <xf numFmtId="1" fontId="10" fillId="0" borderId="14" xfId="0" applyNumberFormat="1" applyFont="1" applyBorder="1" applyAlignment="1" applyProtection="1">
      <alignment horizontal="center" vertical="center" wrapText="1"/>
      <protection hidden="1"/>
    </xf>
    <xf numFmtId="0" fontId="10" fillId="0" borderId="20" xfId="0" applyFont="1" applyBorder="1" applyAlignment="1" applyProtection="1">
      <alignment horizontal="center" vertical="center" wrapText="1"/>
      <protection hidden="1"/>
    </xf>
    <xf numFmtId="0" fontId="39" fillId="0" borderId="8" xfId="4" applyBorder="1" applyAlignment="1" applyProtection="1">
      <alignment horizontal="left" vertical="center" wrapText="1"/>
      <protection locked="0"/>
    </xf>
    <xf numFmtId="0" fontId="39" fillId="0" borderId="14" xfId="4" applyBorder="1" applyAlignment="1" applyProtection="1">
      <alignment horizontal="left" vertical="center" wrapText="1"/>
      <protection locked="0"/>
    </xf>
    <xf numFmtId="0" fontId="10" fillId="0" borderId="12" xfId="0" applyFont="1" applyBorder="1" applyAlignment="1" applyProtection="1">
      <alignment horizontal="center" vertical="center" wrapText="1"/>
      <protection locked="0"/>
    </xf>
    <xf numFmtId="0" fontId="10" fillId="0" borderId="45" xfId="0" applyFont="1" applyBorder="1" applyAlignment="1" applyProtection="1">
      <alignment horizontal="center" vertical="center" wrapText="1"/>
      <protection locked="0"/>
    </xf>
    <xf numFmtId="9" fontId="10" fillId="0" borderId="16" xfId="0" applyNumberFormat="1" applyFont="1" applyBorder="1" applyAlignment="1" applyProtection="1">
      <alignment horizontal="center" vertical="center" wrapText="1"/>
      <protection hidden="1"/>
    </xf>
    <xf numFmtId="9" fontId="10" fillId="0" borderId="14" xfId="0" applyNumberFormat="1" applyFont="1" applyBorder="1" applyAlignment="1" applyProtection="1">
      <alignment horizontal="center" vertical="center" wrapText="1"/>
      <protection hidden="1"/>
    </xf>
    <xf numFmtId="9" fontId="10" fillId="0" borderId="20" xfId="0" applyNumberFormat="1" applyFont="1" applyBorder="1" applyAlignment="1" applyProtection="1">
      <alignment horizontal="center" vertical="center" wrapText="1"/>
      <protection locked="0"/>
    </xf>
    <xf numFmtId="0" fontId="10" fillId="7" borderId="20" xfId="0" applyFont="1" applyFill="1" applyBorder="1" applyAlignment="1" applyProtection="1">
      <alignment horizontal="justify" vertical="center" wrapText="1"/>
      <protection locked="0"/>
    </xf>
    <xf numFmtId="0" fontId="10" fillId="7" borderId="16" xfId="0" applyFont="1" applyFill="1" applyBorder="1" applyAlignment="1" applyProtection="1">
      <alignment horizontal="justify" vertical="center" wrapText="1"/>
      <protection locked="0"/>
    </xf>
    <xf numFmtId="0" fontId="10" fillId="7" borderId="14" xfId="0" applyFont="1" applyFill="1" applyBorder="1" applyAlignment="1" applyProtection="1">
      <alignment horizontal="justify" vertical="center" wrapText="1"/>
      <protection locked="0"/>
    </xf>
    <xf numFmtId="0" fontId="10" fillId="7" borderId="8" xfId="0" applyFont="1" applyFill="1" applyBorder="1" applyAlignment="1" applyProtection="1">
      <alignment horizontal="justify" vertical="center" wrapText="1"/>
      <protection locked="0"/>
    </xf>
    <xf numFmtId="14" fontId="10" fillId="7" borderId="8" xfId="0" applyNumberFormat="1" applyFont="1" applyFill="1" applyBorder="1" applyAlignment="1" applyProtection="1">
      <alignment horizontal="center" vertical="center" wrapText="1"/>
      <protection locked="0"/>
    </xf>
    <xf numFmtId="14" fontId="10" fillId="7" borderId="14" xfId="0" applyNumberFormat="1" applyFont="1" applyFill="1" applyBorder="1" applyAlignment="1" applyProtection="1">
      <alignment horizontal="center" vertical="center" wrapText="1"/>
      <protection locked="0"/>
    </xf>
    <xf numFmtId="0" fontId="1" fillId="0" borderId="71" xfId="0" applyFont="1" applyBorder="1" applyAlignment="1" applyProtection="1">
      <alignment horizontal="center" vertical="center" wrapText="1"/>
      <protection locked="0"/>
    </xf>
    <xf numFmtId="0" fontId="1" fillId="0" borderId="73" xfId="0" applyFont="1" applyBorder="1" applyAlignment="1" applyProtection="1">
      <alignment horizontal="center" vertical="center" wrapText="1"/>
      <protection locked="0"/>
    </xf>
    <xf numFmtId="0" fontId="1" fillId="0" borderId="77" xfId="0" applyFont="1" applyBorder="1" applyAlignment="1" applyProtection="1">
      <alignment horizontal="center" vertical="center" wrapText="1"/>
      <protection locked="0"/>
    </xf>
    <xf numFmtId="0" fontId="1" fillId="0" borderId="83" xfId="0" applyFont="1" applyBorder="1" applyAlignment="1" applyProtection="1">
      <alignment horizontal="center" vertical="center" wrapText="1"/>
      <protection hidden="1"/>
    </xf>
    <xf numFmtId="0" fontId="1" fillId="0" borderId="67" xfId="0" applyFont="1" applyBorder="1" applyAlignment="1" applyProtection="1">
      <alignment horizontal="justify" vertical="center" wrapText="1"/>
      <protection locked="0"/>
    </xf>
    <xf numFmtId="0" fontId="1" fillId="0" borderId="76" xfId="0" applyFont="1" applyBorder="1" applyAlignment="1" applyProtection="1">
      <alignment horizontal="justify" vertical="center" wrapText="1"/>
      <protection locked="0"/>
    </xf>
    <xf numFmtId="0" fontId="1" fillId="0" borderId="9" xfId="0" applyFont="1" applyBorder="1" applyAlignment="1" applyProtection="1">
      <alignment horizontal="justify" vertical="center" wrapText="1"/>
      <protection locked="0"/>
    </xf>
    <xf numFmtId="0" fontId="1" fillId="8" borderId="68" xfId="0" applyFont="1" applyFill="1" applyBorder="1" applyAlignment="1" applyProtection="1">
      <alignment horizontal="justify" vertical="center" wrapText="1"/>
      <protection locked="0"/>
    </xf>
    <xf numFmtId="0" fontId="33" fillId="8" borderId="74" xfId="0" applyFont="1" applyFill="1" applyBorder="1" applyAlignment="1" applyProtection="1">
      <alignment horizontal="justify" vertical="center" wrapText="1"/>
      <protection locked="0"/>
    </xf>
    <xf numFmtId="0" fontId="33" fillId="8" borderId="78" xfId="0" applyFont="1" applyFill="1" applyBorder="1" applyAlignment="1" applyProtection="1">
      <alignment horizontal="justify" vertical="center" wrapText="1"/>
      <protection locked="0"/>
    </xf>
    <xf numFmtId="0" fontId="1" fillId="7" borderId="9" xfId="0" applyFont="1" applyFill="1" applyBorder="1" applyAlignment="1" applyProtection="1">
      <alignment horizontal="justify" vertical="center" wrapText="1"/>
      <protection locked="0"/>
    </xf>
    <xf numFmtId="0" fontId="1" fillId="9" borderId="20" xfId="0" applyFont="1" applyFill="1" applyBorder="1" applyAlignment="1" applyProtection="1">
      <alignment horizontal="center" vertical="center" wrapText="1"/>
      <protection locked="0"/>
    </xf>
    <xf numFmtId="0" fontId="1" fillId="9" borderId="16" xfId="0" applyFont="1" applyFill="1" applyBorder="1" applyAlignment="1" applyProtection="1">
      <alignment horizontal="center" vertical="center" wrapText="1"/>
      <protection locked="0"/>
    </xf>
    <xf numFmtId="0" fontId="1" fillId="9" borderId="14" xfId="0" applyFont="1" applyFill="1" applyBorder="1" applyAlignment="1" applyProtection="1">
      <alignment horizontal="center" vertical="center" wrapText="1"/>
      <protection locked="0"/>
    </xf>
    <xf numFmtId="0" fontId="1" fillId="0" borderId="4" xfId="0" applyFont="1" applyBorder="1" applyAlignment="1" applyProtection="1">
      <alignment horizontal="justify" vertical="center" wrapText="1"/>
      <protection locked="0"/>
    </xf>
    <xf numFmtId="0" fontId="33" fillId="0" borderId="7" xfId="0" applyFont="1" applyBorder="1" applyAlignment="1" applyProtection="1">
      <alignment horizontal="justify" vertical="center" wrapText="1"/>
      <protection locked="0"/>
    </xf>
    <xf numFmtId="0" fontId="33" fillId="0" borderId="3" xfId="0" applyFont="1" applyBorder="1" applyAlignment="1" applyProtection="1">
      <alignment horizontal="justify" vertical="center" wrapText="1"/>
      <protection locked="0"/>
    </xf>
    <xf numFmtId="9" fontId="1" fillId="0" borderId="16" xfId="0" applyNumberFormat="1" applyFont="1" applyBorder="1" applyAlignment="1" applyProtection="1">
      <alignment horizontal="center" vertical="center" wrapText="1"/>
      <protection locked="0"/>
    </xf>
    <xf numFmtId="0" fontId="21" fillId="0" borderId="42" xfId="0" applyFont="1" applyBorder="1" applyAlignment="1" applyProtection="1">
      <alignment horizontal="center" vertical="center" wrapText="1"/>
      <protection locked="0"/>
    </xf>
    <xf numFmtId="0" fontId="21" fillId="0" borderId="7" xfId="0" applyFont="1" applyBorder="1" applyAlignment="1" applyProtection="1">
      <alignment horizontal="center" vertical="center" wrapText="1"/>
      <protection locked="0"/>
    </xf>
    <xf numFmtId="0" fontId="21" fillId="0" borderId="18" xfId="0" applyFont="1" applyBorder="1" applyAlignment="1" applyProtection="1">
      <alignment horizontal="center" vertical="center" wrapText="1"/>
      <protection locked="0"/>
    </xf>
    <xf numFmtId="0" fontId="30" fillId="7" borderId="8" xfId="0" applyFont="1" applyFill="1" applyBorder="1" applyAlignment="1" applyProtection="1">
      <alignment horizontal="justify" vertical="center" wrapText="1"/>
      <protection locked="0"/>
    </xf>
    <xf numFmtId="0" fontId="30" fillId="7" borderId="14" xfId="0" applyFont="1" applyFill="1" applyBorder="1" applyAlignment="1" applyProtection="1">
      <alignment horizontal="justify" vertical="center" wrapText="1"/>
      <protection locked="0"/>
    </xf>
    <xf numFmtId="0" fontId="10" fillId="0" borderId="20" xfId="0" applyFont="1" applyBorder="1" applyAlignment="1" applyProtection="1">
      <alignment horizontal="center" vertical="center" wrapText="1"/>
      <protection locked="0"/>
    </xf>
    <xf numFmtId="0" fontId="10" fillId="0" borderId="20" xfId="0" applyFont="1" applyBorder="1" applyAlignment="1" applyProtection="1">
      <alignment horizontal="justify" vertical="center" wrapText="1"/>
      <protection locked="0"/>
    </xf>
    <xf numFmtId="0" fontId="10" fillId="0" borderId="16" xfId="0" applyFont="1" applyBorder="1" applyAlignment="1" applyProtection="1">
      <alignment horizontal="justify" vertical="center" wrapText="1"/>
      <protection locked="0"/>
    </xf>
    <xf numFmtId="0" fontId="10" fillId="0" borderId="14" xfId="0" applyFont="1" applyBorder="1" applyAlignment="1" applyProtection="1">
      <alignment horizontal="justify" vertical="center" wrapText="1"/>
      <protection locked="0"/>
    </xf>
    <xf numFmtId="0" fontId="10" fillId="0" borderId="44" xfId="0" applyFont="1" applyBorder="1" applyAlignment="1" applyProtection="1">
      <alignment horizontal="center" vertical="center" wrapText="1"/>
      <protection locked="0"/>
    </xf>
    <xf numFmtId="0" fontId="10" fillId="0" borderId="13" xfId="0" applyFont="1" applyBorder="1" applyAlignment="1" applyProtection="1">
      <alignment horizontal="center" vertical="center" wrapText="1"/>
      <protection locked="0"/>
    </xf>
    <xf numFmtId="0" fontId="10" fillId="0" borderId="68" xfId="0" applyFont="1" applyBorder="1" applyAlignment="1" applyProtection="1">
      <alignment horizontal="center" vertical="center" wrapText="1"/>
      <protection locked="0"/>
    </xf>
    <xf numFmtId="0" fontId="10" fillId="0" borderId="74" xfId="0" applyFont="1" applyBorder="1" applyAlignment="1" applyProtection="1">
      <alignment horizontal="center" vertical="center" wrapText="1"/>
      <protection locked="0"/>
    </xf>
    <xf numFmtId="0" fontId="10" fillId="0" borderId="78" xfId="0" applyFont="1" applyBorder="1" applyAlignment="1" applyProtection="1">
      <alignment horizontal="center" vertical="center" wrapText="1"/>
      <protection locked="0"/>
    </xf>
    <xf numFmtId="1" fontId="10" fillId="0" borderId="82" xfId="0" applyNumberFormat="1" applyFont="1" applyBorder="1" applyAlignment="1" applyProtection="1">
      <alignment horizontal="center" vertical="center" wrapText="1"/>
      <protection hidden="1"/>
    </xf>
    <xf numFmtId="0" fontId="10" fillId="7" borderId="16" xfId="0" applyFont="1" applyFill="1" applyBorder="1" applyAlignment="1" applyProtection="1">
      <alignment horizontal="center" vertical="center" wrapText="1"/>
      <protection locked="0"/>
    </xf>
    <xf numFmtId="0" fontId="10" fillId="7" borderId="14" xfId="0" applyFont="1" applyFill="1" applyBorder="1" applyAlignment="1" applyProtection="1">
      <alignment horizontal="center" vertical="center" wrapText="1"/>
      <protection locked="0"/>
    </xf>
    <xf numFmtId="1" fontId="10" fillId="0" borderId="26" xfId="0" applyNumberFormat="1" applyFont="1" applyBorder="1" applyAlignment="1" applyProtection="1">
      <alignment horizontal="center" vertical="center" wrapText="1"/>
      <protection hidden="1"/>
    </xf>
    <xf numFmtId="9" fontId="10" fillId="0" borderId="81" xfId="0" applyNumberFormat="1" applyFont="1" applyBorder="1" applyAlignment="1" applyProtection="1">
      <alignment horizontal="center" vertical="center" wrapText="1"/>
      <protection locked="0"/>
    </xf>
    <xf numFmtId="9" fontId="10" fillId="0" borderId="10" xfId="0" applyNumberFormat="1" applyFont="1" applyBorder="1" applyAlignment="1" applyProtection="1">
      <alignment horizontal="center" vertical="center" wrapText="1"/>
      <protection hidden="1"/>
    </xf>
    <xf numFmtId="0" fontId="10" fillId="0" borderId="72" xfId="0" applyFont="1" applyBorder="1" applyAlignment="1">
      <alignment horizontal="center" vertical="center" wrapText="1"/>
    </xf>
    <xf numFmtId="0" fontId="1" fillId="7" borderId="68" xfId="0" applyFont="1" applyFill="1" applyBorder="1" applyAlignment="1" applyProtection="1">
      <alignment horizontal="justify" vertical="center" wrapText="1"/>
      <protection locked="0"/>
    </xf>
    <xf numFmtId="0" fontId="1" fillId="7" borderId="74" xfId="0" applyFont="1" applyFill="1" applyBorder="1" applyAlignment="1" applyProtection="1">
      <alignment horizontal="justify" vertical="center" wrapText="1"/>
      <protection locked="0"/>
    </xf>
    <xf numFmtId="0" fontId="1" fillId="7" borderId="78" xfId="0" applyFont="1" applyFill="1" applyBorder="1" applyAlignment="1" applyProtection="1">
      <alignment horizontal="justify" vertical="center" wrapText="1"/>
      <protection locked="0"/>
    </xf>
    <xf numFmtId="0" fontId="7" fillId="0" borderId="16" xfId="0" applyFont="1" applyBorder="1" applyAlignment="1" applyProtection="1">
      <alignment horizontal="center" vertical="center" wrapText="1"/>
      <protection hidden="1"/>
    </xf>
    <xf numFmtId="0" fontId="0" fillId="0" borderId="81" xfId="0" applyBorder="1" applyAlignment="1">
      <alignment horizontal="justify" vertical="center" wrapText="1"/>
    </xf>
    <xf numFmtId="0" fontId="0" fillId="0" borderId="22" xfId="0" applyBorder="1" applyAlignment="1">
      <alignment horizontal="justify" vertical="center" wrapText="1"/>
    </xf>
    <xf numFmtId="0" fontId="0" fillId="0" borderId="1" xfId="0" applyBorder="1" applyAlignment="1">
      <alignment horizontal="justify" vertical="center" wrapText="1"/>
    </xf>
    <xf numFmtId="0" fontId="0" fillId="0" borderId="8" xfId="0" applyBorder="1" applyAlignment="1">
      <alignment horizontal="justify" vertical="center" wrapText="1"/>
    </xf>
    <xf numFmtId="14" fontId="0" fillId="0" borderId="20" xfId="0" applyNumberFormat="1" applyBorder="1" applyAlignment="1">
      <alignment horizontal="center" vertical="center"/>
    </xf>
    <xf numFmtId="14" fontId="0" fillId="0" borderId="16" xfId="0" applyNumberFormat="1" applyBorder="1" applyAlignment="1">
      <alignment horizontal="center" vertical="center"/>
    </xf>
    <xf numFmtId="0" fontId="0" fillId="0" borderId="17" xfId="0" applyBorder="1" applyAlignment="1">
      <alignment horizontal="justify" vertical="center" wrapText="1"/>
    </xf>
    <xf numFmtId="0" fontId="0" fillId="0" borderId="27" xfId="0" applyBorder="1" applyAlignment="1">
      <alignment horizontal="justify" vertical="center" wrapText="1"/>
    </xf>
    <xf numFmtId="14" fontId="0" fillId="0" borderId="14" xfId="0" applyNumberFormat="1" applyBorder="1" applyAlignment="1">
      <alignment horizontal="center" vertical="center"/>
    </xf>
    <xf numFmtId="0" fontId="0" fillId="0" borderId="80" xfId="0" applyBorder="1" applyAlignment="1">
      <alignment horizontal="justify" vertical="center" wrapText="1"/>
    </xf>
    <xf numFmtId="0" fontId="1" fillId="7" borderId="1" xfId="0" applyFont="1" applyFill="1" applyBorder="1" applyAlignment="1" applyProtection="1">
      <alignment horizontal="center" vertical="center" wrapText="1"/>
      <protection locked="0"/>
    </xf>
    <xf numFmtId="0" fontId="1" fillId="7" borderId="11" xfId="0" applyFont="1" applyFill="1" applyBorder="1" applyAlignment="1" applyProtection="1">
      <alignment horizontal="center" vertical="center" wrapText="1"/>
      <protection locked="0"/>
    </xf>
    <xf numFmtId="14" fontId="1" fillId="7" borderId="1" xfId="0" applyNumberFormat="1" applyFont="1" applyFill="1" applyBorder="1" applyAlignment="1" applyProtection="1">
      <alignment horizontal="center" vertical="center" wrapText="1"/>
      <protection locked="0"/>
    </xf>
    <xf numFmtId="14" fontId="1" fillId="7" borderId="1" xfId="0" applyNumberFormat="1" applyFont="1" applyFill="1" applyBorder="1" applyAlignment="1" applyProtection="1">
      <alignment horizontal="justify" vertical="center" wrapText="1"/>
      <protection locked="0"/>
    </xf>
    <xf numFmtId="0" fontId="35" fillId="0" borderId="70" xfId="3" applyFont="1" applyBorder="1" applyAlignment="1" applyProtection="1">
      <alignment horizontal="justify" vertical="center" wrapText="1"/>
      <protection locked="0"/>
    </xf>
    <xf numFmtId="0" fontId="35" fillId="0" borderId="27" xfId="3" applyFont="1" applyBorder="1" applyAlignment="1" applyProtection="1">
      <alignment horizontal="justify" vertical="center" wrapText="1"/>
      <protection locked="0"/>
    </xf>
    <xf numFmtId="0" fontId="11" fillId="24" borderId="0" xfId="0" applyFont="1" applyFill="1" applyAlignment="1">
      <alignment horizontal="center" vertical="center" wrapText="1"/>
    </xf>
    <xf numFmtId="0" fontId="11" fillId="19" borderId="0" xfId="0" applyFont="1" applyFill="1" applyAlignment="1">
      <alignment horizontal="center" vertical="center" wrapText="1"/>
    </xf>
    <xf numFmtId="0" fontId="13" fillId="18" borderId="34" xfId="0" applyFont="1" applyFill="1" applyBorder="1" applyAlignment="1">
      <alignment horizontal="center" vertical="center" wrapText="1"/>
    </xf>
    <xf numFmtId="0" fontId="13" fillId="18" borderId="31" xfId="0" applyFont="1" applyFill="1" applyBorder="1" applyAlignment="1">
      <alignment horizontal="center" vertical="center" wrapText="1"/>
    </xf>
    <xf numFmtId="0" fontId="13" fillId="18" borderId="30" xfId="0" applyFont="1" applyFill="1" applyBorder="1" applyAlignment="1">
      <alignment horizontal="center" vertical="center" wrapText="1"/>
    </xf>
    <xf numFmtId="0" fontId="13" fillId="17" borderId="34" xfId="0" applyFont="1" applyFill="1" applyBorder="1" applyAlignment="1">
      <alignment horizontal="center" vertical="center" wrapText="1"/>
    </xf>
    <xf numFmtId="0" fontId="13" fillId="17" borderId="31" xfId="0" applyFont="1" applyFill="1" applyBorder="1" applyAlignment="1">
      <alignment horizontal="center" vertical="center" wrapText="1"/>
    </xf>
    <xf numFmtId="0" fontId="13" fillId="17" borderId="30" xfId="0" applyFont="1" applyFill="1" applyBorder="1" applyAlignment="1">
      <alignment horizontal="center" vertical="center" wrapText="1"/>
    </xf>
    <xf numFmtId="0" fontId="14" fillId="18" borderId="34" xfId="0" applyFont="1" applyFill="1" applyBorder="1" applyAlignment="1">
      <alignment horizontal="justify" vertical="center" wrapText="1"/>
    </xf>
    <xf numFmtId="0" fontId="14" fillId="18" borderId="31" xfId="0" applyFont="1" applyFill="1" applyBorder="1" applyAlignment="1">
      <alignment horizontal="justify" vertical="center" wrapText="1"/>
    </xf>
    <xf numFmtId="0" fontId="14" fillId="18" borderId="30" xfId="0" applyFont="1" applyFill="1" applyBorder="1" applyAlignment="1">
      <alignment horizontal="justify" vertical="center" wrapText="1"/>
    </xf>
    <xf numFmtId="0" fontId="14" fillId="0" borderId="59" xfId="0" applyFont="1" applyBorder="1" applyAlignment="1">
      <alignment horizontal="center" vertical="center" wrapText="1"/>
    </xf>
    <xf numFmtId="0" fontId="14" fillId="27" borderId="8" xfId="0" applyFont="1" applyFill="1" applyBorder="1" applyAlignment="1">
      <alignment horizontal="center" vertical="center" wrapText="1"/>
    </xf>
    <xf numFmtId="0" fontId="14" fillId="27" borderId="16" xfId="0" applyFont="1" applyFill="1" applyBorder="1" applyAlignment="1">
      <alignment horizontal="center" vertical="center" wrapText="1"/>
    </xf>
    <xf numFmtId="0" fontId="14" fillId="27" borderId="7" xfId="0" applyFont="1" applyFill="1" applyBorder="1" applyAlignment="1">
      <alignment horizontal="center" vertical="center" wrapText="1"/>
    </xf>
    <xf numFmtId="0" fontId="14" fillId="27" borderId="1" xfId="0" applyFont="1" applyFill="1" applyBorder="1" applyAlignment="1">
      <alignment horizontal="justify" vertical="center" wrapText="1"/>
    </xf>
    <xf numFmtId="0" fontId="11" fillId="0" borderId="0" xfId="0" applyFont="1" applyAlignment="1">
      <alignment horizontal="center" vertical="center" wrapText="1"/>
    </xf>
    <xf numFmtId="0" fontId="13" fillId="16" borderId="39" xfId="0" applyFont="1" applyFill="1" applyBorder="1" applyAlignment="1">
      <alignment horizontal="center" vertical="center" wrapText="1"/>
    </xf>
    <xf numFmtId="0" fontId="13" fillId="16" borderId="0" xfId="0" applyFont="1" applyFill="1" applyAlignment="1">
      <alignment horizontal="center" vertical="center" wrapText="1"/>
    </xf>
    <xf numFmtId="0" fontId="21" fillId="0" borderId="0" xfId="0" applyFont="1" applyAlignment="1">
      <alignment horizontal="center" vertical="center" wrapText="1"/>
    </xf>
    <xf numFmtId="0" fontId="11" fillId="0" borderId="25" xfId="0" applyFont="1" applyBorder="1" applyAlignment="1">
      <alignment horizontal="center" vertical="center" wrapText="1"/>
    </xf>
    <xf numFmtId="0" fontId="11" fillId="0" borderId="1" xfId="0" applyFont="1" applyBorder="1" applyAlignment="1">
      <alignment horizontal="center" vertical="center" wrapText="1"/>
    </xf>
    <xf numFmtId="0" fontId="11" fillId="24"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9" borderId="0" xfId="0" applyFont="1" applyFill="1" applyAlignment="1">
      <alignment horizontal="center" vertical="center" wrapText="1"/>
    </xf>
    <xf numFmtId="0" fontId="11" fillId="27" borderId="0" xfId="0" applyFont="1" applyFill="1" applyAlignment="1">
      <alignment horizontal="center" vertical="center" wrapText="1"/>
    </xf>
    <xf numFmtId="0" fontId="4" fillId="0" borderId="0" xfId="0" applyFont="1" applyAlignment="1">
      <alignment horizontal="center" vertical="center" wrapText="1"/>
    </xf>
    <xf numFmtId="0" fontId="12" fillId="3" borderId="21" xfId="0" applyFont="1" applyFill="1" applyBorder="1" applyAlignment="1">
      <alignment horizontal="left" vertical="center" wrapText="1"/>
    </xf>
    <xf numFmtId="0" fontId="11" fillId="3"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12" fillId="0" borderId="0" xfId="0" applyFont="1" applyAlignment="1">
      <alignment horizontal="center" vertical="center" wrapText="1"/>
    </xf>
    <xf numFmtId="14" fontId="1" fillId="0" borderId="9" xfId="0" applyNumberFormat="1" applyFont="1" applyBorder="1" applyAlignment="1" applyProtection="1">
      <alignment vertical="center" wrapText="1"/>
      <protection locked="0"/>
    </xf>
    <xf numFmtId="14" fontId="1" fillId="0" borderId="1" xfId="0" applyNumberFormat="1" applyFont="1" applyBorder="1" applyAlignment="1" applyProtection="1">
      <alignment vertical="center" wrapText="1"/>
      <protection locked="0"/>
    </xf>
    <xf numFmtId="14" fontId="10" fillId="0" borderId="20" xfId="0" applyNumberFormat="1" applyFont="1" applyBorder="1" applyAlignment="1" applyProtection="1">
      <alignment horizontal="center" vertical="center" wrapText="1"/>
      <protection locked="0"/>
    </xf>
    <xf numFmtId="0" fontId="9" fillId="5" borderId="57" xfId="0" applyFont="1" applyFill="1" applyBorder="1" applyAlignment="1">
      <alignment horizontal="center" vertical="center" wrapText="1"/>
    </xf>
    <xf numFmtId="14" fontId="10" fillId="0" borderId="1" xfId="0" applyNumberFormat="1" applyFont="1" applyBorder="1" applyAlignment="1" applyProtection="1">
      <alignment vertical="center" wrapText="1"/>
      <protection locked="0"/>
    </xf>
    <xf numFmtId="14" fontId="10" fillId="0" borderId="11" xfId="0" applyNumberFormat="1" applyFont="1" applyBorder="1" applyAlignment="1" applyProtection="1">
      <alignment vertical="center" wrapText="1"/>
      <protection locked="0"/>
    </xf>
    <xf numFmtId="14" fontId="1" fillId="0" borderId="11" xfId="0" applyNumberFormat="1" applyFont="1" applyBorder="1" applyAlignment="1" applyProtection="1">
      <alignment vertical="center" wrapText="1"/>
      <protection locked="0"/>
    </xf>
    <xf numFmtId="14" fontId="1" fillId="0" borderId="10" xfId="0" applyNumberFormat="1" applyFont="1" applyBorder="1" applyAlignment="1" applyProtection="1">
      <alignment vertical="center" wrapText="1"/>
      <protection locked="0"/>
    </xf>
    <xf numFmtId="14" fontId="1" fillId="0" borderId="8" xfId="0" applyNumberFormat="1" applyFont="1" applyBorder="1" applyAlignment="1" applyProtection="1">
      <alignment horizontal="center" vertical="center" wrapText="1"/>
      <protection locked="0"/>
    </xf>
    <xf numFmtId="14" fontId="1" fillId="0" borderId="20" xfId="0" applyNumberFormat="1" applyFont="1" applyBorder="1" applyAlignment="1" applyProtection="1">
      <alignment horizontal="center" vertical="center" wrapText="1"/>
      <protection locked="0"/>
    </xf>
    <xf numFmtId="14" fontId="1" fillId="0" borderId="10" xfId="0" applyNumberFormat="1" applyFont="1" applyBorder="1" applyAlignment="1" applyProtection="1">
      <alignment horizontal="center" vertical="center" wrapText="1"/>
      <protection locked="0"/>
    </xf>
    <xf numFmtId="14" fontId="1" fillId="0" borderId="1" xfId="0" applyNumberFormat="1" applyFont="1" applyBorder="1" applyAlignment="1" applyProtection="1">
      <alignment horizontal="center" vertical="center" wrapText="1"/>
      <protection locked="0"/>
    </xf>
    <xf numFmtId="14" fontId="1" fillId="0" borderId="14" xfId="0" applyNumberFormat="1" applyFont="1" applyBorder="1" applyAlignment="1" applyProtection="1">
      <alignment horizontal="center" vertical="center" wrapText="1"/>
      <protection locked="0"/>
    </xf>
    <xf numFmtId="14" fontId="1" fillId="0" borderId="8" xfId="0" applyNumberFormat="1" applyFont="1" applyBorder="1" applyAlignment="1" applyProtection="1">
      <alignment vertical="center" wrapText="1"/>
      <protection locked="0"/>
    </xf>
    <xf numFmtId="0" fontId="1" fillId="0" borderId="24" xfId="0" applyFont="1" applyBorder="1" applyAlignment="1" applyProtection="1">
      <alignment horizontal="center" vertical="center" wrapText="1"/>
      <protection locked="0"/>
    </xf>
  </cellXfs>
  <cellStyles count="5">
    <cellStyle name="Hipervínculo" xfId="4" builtinId="8"/>
    <cellStyle name="Millares" xfId="2" builtinId="3"/>
    <cellStyle name="Normal" xfId="0" builtinId="0"/>
    <cellStyle name="Normal 2" xfId="3" xr:uid="{00000000-0005-0000-0000-000003000000}"/>
    <cellStyle name="Porcentaje" xfId="1" builtinId="5"/>
  </cellStyles>
  <dxfs count="491">
    <dxf>
      <fill>
        <patternFill>
          <bgColor theme="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indexed="11"/>
        </patternFill>
      </fill>
    </dxf>
    <dxf>
      <fill>
        <patternFill>
          <bgColor indexed="13"/>
        </patternFill>
      </fill>
    </dxf>
    <dxf>
      <fill>
        <patternFill>
          <bgColor indexed="51"/>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theme="0" tint="-0.34998626667073579"/>
        </patternFill>
      </fill>
    </dxf>
    <dxf>
      <fill>
        <patternFill>
          <bgColor theme="0" tint="-0.34998626667073579"/>
        </patternFill>
      </fill>
    </dxf>
    <dxf>
      <fill>
        <patternFill>
          <bgColor theme="9"/>
        </patternFill>
      </fill>
    </dxf>
    <dxf>
      <fill>
        <patternFill>
          <bgColor rgb="FF00B050"/>
        </patternFill>
      </fill>
    </dxf>
    <dxf>
      <fill>
        <patternFill>
          <bgColor theme="0"/>
        </patternFill>
      </fill>
    </dxf>
    <dxf>
      <fill>
        <patternFill>
          <bgColor theme="0"/>
        </patternFill>
      </fill>
    </dxf>
    <dxf>
      <fill>
        <patternFill>
          <bgColor rgb="FFFF0000"/>
        </patternFill>
      </fill>
    </dxf>
    <dxf>
      <fill>
        <patternFill>
          <bgColor rgb="FFFFC0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theme="0"/>
        </patternFill>
      </fill>
    </dxf>
    <dxf>
      <fill>
        <patternFill>
          <bgColor theme="0" tint="-0.34998626667073579"/>
        </patternFill>
      </fill>
    </dxf>
    <dxf>
      <fill>
        <patternFill>
          <bgColor theme="0"/>
        </patternFill>
      </fill>
    </dxf>
    <dxf>
      <fill>
        <patternFill>
          <bgColor theme="0"/>
        </patternFill>
      </fill>
    </dxf>
    <dxf>
      <fill>
        <patternFill>
          <bgColor theme="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rgb="FF00B050"/>
        </patternFill>
      </fill>
    </dxf>
    <dxf>
      <fill>
        <patternFill>
          <bgColor theme="0" tint="-0.34998626667073579"/>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00B050"/>
        </patternFill>
      </fill>
    </dxf>
    <dxf>
      <fill>
        <patternFill>
          <bgColor theme="0" tint="-0.34998626667073579"/>
        </patternFill>
      </fill>
    </dxf>
    <dxf>
      <fill>
        <patternFill>
          <bgColor theme="6"/>
        </patternFill>
      </fill>
    </dxf>
    <dxf>
      <fill>
        <patternFill>
          <bgColor theme="9"/>
        </patternFill>
      </fill>
    </dxf>
    <dxf>
      <fill>
        <patternFill>
          <bgColor rgb="FF00B050"/>
        </patternFill>
      </fill>
    </dxf>
    <dxf>
      <fill>
        <patternFill>
          <bgColor theme="0" tint="-0.34998626667073579"/>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theme="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rgb="FF00B050"/>
        </patternFill>
      </fill>
    </dxf>
    <dxf>
      <fill>
        <patternFill>
          <bgColor theme="0" tint="-0.34998626667073579"/>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theme="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theme="0"/>
        </patternFill>
      </fill>
    </dxf>
    <dxf>
      <fill>
        <patternFill>
          <bgColor theme="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theme="0" tint="-0.34998626667073579"/>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theme="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theme="0"/>
        </patternFill>
      </fill>
    </dxf>
    <dxf>
      <fill>
        <patternFill>
          <bgColor theme="0"/>
        </patternFill>
      </fill>
    </dxf>
    <dxf>
      <fill>
        <patternFill>
          <bgColor theme="0"/>
        </patternFill>
      </fill>
    </dxf>
    <dxf>
      <fill>
        <patternFill>
          <bgColor rgb="FFFFC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theme="0" tint="-0.34998626667073579"/>
        </patternFill>
      </fill>
    </dxf>
    <dxf>
      <fill>
        <patternFill>
          <bgColor theme="6"/>
        </patternFill>
      </fill>
    </dxf>
    <dxf>
      <fill>
        <patternFill>
          <bgColor theme="9"/>
        </patternFill>
      </fill>
    </dxf>
    <dxf>
      <fill>
        <patternFill>
          <bgColor rgb="FF00B050"/>
        </patternFill>
      </fill>
    </dxf>
    <dxf>
      <fill>
        <patternFill>
          <bgColor rgb="FF00B050"/>
        </patternFill>
      </fill>
    </dxf>
    <dxf>
      <fill>
        <patternFill>
          <bgColor theme="0" tint="-0.34998626667073579"/>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theme="0"/>
        </patternFill>
      </fill>
    </dxf>
    <dxf>
      <fill>
        <patternFill>
          <bgColor theme="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theme="0" tint="-0.34998626667073579"/>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rgb="FFFFC000"/>
        </patternFill>
      </fill>
    </dxf>
    <dxf>
      <fill>
        <patternFill>
          <bgColor rgb="FFFFFF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theme="0"/>
        </patternFill>
      </fill>
    </dxf>
    <dxf>
      <fill>
        <patternFill>
          <bgColor theme="0" tint="-0.34998626667073579"/>
        </patternFill>
      </fill>
    </dxf>
    <dxf>
      <fill>
        <patternFill>
          <bgColor theme="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theme="0"/>
        </patternFill>
      </fill>
    </dxf>
    <dxf>
      <fill>
        <patternFill>
          <bgColor theme="0"/>
        </patternFill>
      </fill>
    </dxf>
    <dxf>
      <fill>
        <patternFill>
          <bgColor theme="0"/>
        </patternFill>
      </fill>
    </dxf>
    <dxf>
      <fill>
        <patternFill>
          <bgColor rgb="FFFF000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theme="0" tint="-0.34998626667073579"/>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
      <fill>
        <patternFill>
          <bgColor theme="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theme="0" tint="-0.34998626667073579"/>
        </patternFill>
      </fill>
    </dxf>
    <dxf>
      <fill>
        <patternFill>
          <bgColor theme="0" tint="-0.34998626667073579"/>
        </patternFill>
      </fill>
    </dxf>
    <dxf>
      <fill>
        <patternFill>
          <bgColor theme="9"/>
        </patternFill>
      </fill>
    </dxf>
  </dxfs>
  <tableStyles count="1" defaultTableStyle="TableStyleMedium2" defaultPivotStyle="PivotStyleLight16">
    <tableStyle name="MySqlDefault" pivot="0" table="0" count="0" xr9:uid="{00000000-0011-0000-FFFF-FFFF00000000}"/>
  </tableStyles>
  <colors>
    <mruColors>
      <color rgb="FF9696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5.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externalLink" Target="externalLinks/externalLink13.xml"/><Relationship Id="rId42"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4.xml"/><Relationship Id="rId33" Type="http://schemas.openxmlformats.org/officeDocument/2006/relationships/externalLink" Target="externalLinks/externalLink12.xml"/><Relationship Id="rId38" Type="http://schemas.openxmlformats.org/officeDocument/2006/relationships/externalLink" Target="externalLinks/externalLink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8.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32" Type="http://schemas.openxmlformats.org/officeDocument/2006/relationships/externalLink" Target="externalLinks/externalLink11.xml"/><Relationship Id="rId37" Type="http://schemas.openxmlformats.org/officeDocument/2006/relationships/externalLink" Target="externalLinks/externalLink16.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externalLink" Target="externalLinks/externalLink7.xml"/><Relationship Id="rId36" Type="http://schemas.openxmlformats.org/officeDocument/2006/relationships/externalLink" Target="externalLinks/externalLink1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0.xml"/><Relationship Id="rId44"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externalLink" Target="externalLinks/externalLink6.xml"/><Relationship Id="rId30" Type="http://schemas.openxmlformats.org/officeDocument/2006/relationships/externalLink" Target="externalLinks/externalLink9.xml"/><Relationship Id="rId35" Type="http://schemas.openxmlformats.org/officeDocument/2006/relationships/externalLink" Target="externalLinks/externalLink14.xml"/></Relationships>
</file>

<file path=xl/diagrams/_rels/data1.xml.rels><?xml version="1.0" encoding="UTF-8" standalone="yes"?>
<Relationships xmlns="http://schemas.openxmlformats.org/package/2006/relationships"><Relationship Id="rId8" Type="http://schemas.openxmlformats.org/officeDocument/2006/relationships/hyperlink" Target="#PI!A1"/><Relationship Id="rId3" Type="http://schemas.openxmlformats.org/officeDocument/2006/relationships/hyperlink" Target="#BS!A1"/><Relationship Id="rId7" Type="http://schemas.openxmlformats.org/officeDocument/2006/relationships/hyperlink" Target="#TI!A1"/><Relationship Id="rId2" Type="http://schemas.openxmlformats.org/officeDocument/2006/relationships/hyperlink" Target="#TH!A1"/><Relationship Id="rId1" Type="http://schemas.openxmlformats.org/officeDocument/2006/relationships/hyperlink" Target="#RF!A1"/><Relationship Id="rId6" Type="http://schemas.openxmlformats.org/officeDocument/2006/relationships/hyperlink" Target="#GD!A1"/><Relationship Id="rId5" Type="http://schemas.openxmlformats.org/officeDocument/2006/relationships/hyperlink" Target="#GJ!A1"/><Relationship Id="rId4" Type="http://schemas.openxmlformats.org/officeDocument/2006/relationships/hyperlink" Target="#GR!A1"/></Relationships>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B9C32B05-62EA-407A-B21C-2310C7945705}" type="doc">
      <dgm:prSet loTypeId="urn:microsoft.com/office/officeart/2005/8/layout/default" loCatId="list" qsTypeId="urn:microsoft.com/office/officeart/2005/8/quickstyle/simple4" qsCatId="simple" csTypeId="urn:microsoft.com/office/officeart/2005/8/colors/accent1_2" csCatId="accent1" phldr="1"/>
      <dgm:spPr/>
      <dgm:t>
        <a:bodyPr/>
        <a:lstStyle/>
        <a:p>
          <a:endParaRPr lang="en-US"/>
        </a:p>
      </dgm:t>
    </dgm:pt>
    <dgm:pt modelId="{B0E84694-5699-4A80-9A9A-01E480071D01}">
      <dgm:prSet custT="1"/>
      <dgm:spPr>
        <a:solidFill>
          <a:sysClr val="window" lastClr="FFFFFF"/>
        </a:solidFill>
        <a:ln w="28575">
          <a:solidFill>
            <a:srgbClr val="ED7D31">
              <a:lumMod val="75000"/>
            </a:srgbClr>
          </a:solidFill>
        </a:ln>
        <a:effectLst/>
      </dgm:spPr>
      <dgm:t>
        <a:bodyPr spcFirstLastPara="0" vert="horz" wrap="square" lIns="41910" tIns="41910" rIns="41910" bIns="41910" numCol="1" spcCol="1270" anchor="ctr" anchorCtr="0"/>
        <a:lstStyle/>
        <a:p>
          <a:pPr marL="0" lvl="0" indent="0" algn="ctr" defTabSz="466725">
            <a:lnSpc>
              <a:spcPct val="90000"/>
            </a:lnSpc>
            <a:spcBef>
              <a:spcPct val="0"/>
            </a:spcBef>
            <a:spcAft>
              <a:spcPct val="35000"/>
            </a:spcAft>
            <a:buFont typeface="Times New Roman" panose="02020603050405020304" pitchFamily="18" charset="0"/>
            <a:buNone/>
          </a:pPr>
          <a:r>
            <a:rPr lang="es-CO" sz="1050" b="1" kern="1200">
              <a:solidFill>
                <a:sysClr val="windowText" lastClr="000000"/>
              </a:solidFill>
              <a:latin typeface="Calibri" panose="020F0502020204030204"/>
              <a:ea typeface="+mn-ea"/>
              <a:cs typeface="+mn-cs"/>
            </a:rPr>
            <a:t>GESTIÓN DE LOS RECURSOS FINANCIEROS - RF</a:t>
          </a:r>
        </a:p>
      </dgm:t>
      <dgm:extLst>
        <a:ext uri="{E40237B7-FDA0-4F09-8148-C483321AD2D9}">
          <dgm14:cNvPr xmlns:dgm14="http://schemas.microsoft.com/office/drawing/2010/diagram" id="0" name="">
            <a:hlinkClick xmlns:r="http://schemas.openxmlformats.org/officeDocument/2006/relationships" r:id="rId1"/>
          </dgm14:cNvPr>
        </a:ext>
      </dgm:extLst>
    </dgm:pt>
    <dgm:pt modelId="{797AF3E1-0629-4582-A1E9-515857BD63AB}" type="parTrans" cxnId="{10944883-C760-42AD-8418-29470A0E6CB1}">
      <dgm:prSet/>
      <dgm:spPr/>
      <dgm:t>
        <a:bodyPr/>
        <a:lstStyle/>
        <a:p>
          <a:endParaRPr lang="es-CO" sz="1050" b="0"/>
        </a:p>
      </dgm:t>
    </dgm:pt>
    <dgm:pt modelId="{24A50C84-C231-4626-9C96-EB1B724AA4D5}" type="sibTrans" cxnId="{10944883-C760-42AD-8418-29470A0E6CB1}">
      <dgm:prSet/>
      <dgm:spPr/>
      <dgm:t>
        <a:bodyPr/>
        <a:lstStyle/>
        <a:p>
          <a:endParaRPr lang="es-CO" sz="1050" b="0"/>
        </a:p>
      </dgm:t>
    </dgm:pt>
    <dgm:pt modelId="{B02F18E0-1723-4A12-94FF-AB79C222980E}">
      <dgm:prSet custT="1"/>
      <dgm:spPr>
        <a:solidFill>
          <a:sysClr val="window" lastClr="FFFFFF"/>
        </a:solidFill>
        <a:ln w="28575">
          <a:solidFill>
            <a:srgbClr val="ED7D31">
              <a:lumMod val="75000"/>
            </a:srgbClr>
          </a:solidFill>
        </a:ln>
        <a:effectLst/>
      </dgm:spPr>
      <dgm:t>
        <a:bodyPr spcFirstLastPara="0" vert="horz" wrap="square" lIns="41910" tIns="41910" rIns="41910" bIns="41910" numCol="1" spcCol="1270" anchor="ctr" anchorCtr="0"/>
        <a:lstStyle/>
        <a:p>
          <a:pPr>
            <a:buFont typeface="Times New Roman" panose="02020603050405020304" pitchFamily="18" charset="0"/>
            <a:buNone/>
          </a:pPr>
          <a:r>
            <a:rPr lang="en-US" sz="1050" b="1">
              <a:solidFill>
                <a:sysClr val="windowText" lastClr="000000"/>
              </a:solidFill>
            </a:rPr>
            <a:t>GESTIÓN DEL TALENTO HUMANO - TH</a:t>
          </a:r>
        </a:p>
      </dgm:t>
      <dgm:extLst>
        <a:ext uri="{E40237B7-FDA0-4F09-8148-C483321AD2D9}">
          <dgm14:cNvPr xmlns:dgm14="http://schemas.microsoft.com/office/drawing/2010/diagram" id="0" name="">
            <a:hlinkClick xmlns:r="http://schemas.openxmlformats.org/officeDocument/2006/relationships" r:id="rId2"/>
          </dgm14:cNvPr>
        </a:ext>
      </dgm:extLst>
    </dgm:pt>
    <dgm:pt modelId="{D18C0771-9082-4AF8-8217-F59EE0B83A73}" type="parTrans" cxnId="{278B56BD-78BC-4B76-A6C6-C12657C5452B}">
      <dgm:prSet/>
      <dgm:spPr/>
      <dgm:t>
        <a:bodyPr/>
        <a:lstStyle/>
        <a:p>
          <a:endParaRPr lang="es-CO" sz="1050" b="0"/>
        </a:p>
      </dgm:t>
    </dgm:pt>
    <dgm:pt modelId="{F377EB1A-190A-4139-B866-A79C0225F415}" type="sibTrans" cxnId="{278B56BD-78BC-4B76-A6C6-C12657C5452B}">
      <dgm:prSet/>
      <dgm:spPr/>
      <dgm:t>
        <a:bodyPr/>
        <a:lstStyle/>
        <a:p>
          <a:endParaRPr lang="es-CO" sz="1050" b="0"/>
        </a:p>
      </dgm:t>
    </dgm:pt>
    <dgm:pt modelId="{3DDF09AC-8391-4790-A964-DEB9387D561D}">
      <dgm:prSet custT="1"/>
      <dgm:spPr>
        <a:solidFill>
          <a:sysClr val="window" lastClr="FFFFFF"/>
        </a:solidFill>
        <a:ln w="28575">
          <a:solidFill>
            <a:srgbClr val="ED7D31">
              <a:lumMod val="75000"/>
            </a:srgbClr>
          </a:solidFill>
        </a:ln>
        <a:effectLst/>
      </dgm:spPr>
      <dgm:t>
        <a:bodyPr spcFirstLastPara="0" vert="horz" wrap="square" lIns="41910" tIns="41910" rIns="41910" bIns="41910" numCol="1" spcCol="1270" anchor="ctr" anchorCtr="0"/>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latin typeface="Calibri" panose="020F0502020204030204"/>
              <a:ea typeface="+mn-ea"/>
              <a:cs typeface="+mn-cs"/>
            </a:rPr>
            <a:t>ADQUISICIÓN DE BIENES Y SERVICIOS - BS</a:t>
          </a:r>
          <a:endParaRPr lang="es-CO" sz="1050" b="1" kern="1200">
            <a:solidFill>
              <a:sysClr val="windowText" lastClr="000000"/>
            </a:solidFill>
            <a:latin typeface="Calibri" panose="020F0502020204030204"/>
            <a:ea typeface="+mn-ea"/>
            <a:cs typeface="+mn-cs"/>
          </a:endParaRPr>
        </a:p>
      </dgm:t>
      <dgm:extLst>
        <a:ext uri="{E40237B7-FDA0-4F09-8148-C483321AD2D9}">
          <dgm14:cNvPr xmlns:dgm14="http://schemas.microsoft.com/office/drawing/2010/diagram" id="0" name="">
            <a:hlinkClick xmlns:r="http://schemas.openxmlformats.org/officeDocument/2006/relationships" r:id="rId3"/>
          </dgm14:cNvPr>
        </a:ext>
      </dgm:extLst>
    </dgm:pt>
    <dgm:pt modelId="{503B7E14-39AC-46D2-84B8-D8CA26F81214}" type="parTrans" cxnId="{60216C80-A899-43DB-A706-779D93BDE8A4}">
      <dgm:prSet/>
      <dgm:spPr/>
      <dgm:t>
        <a:bodyPr/>
        <a:lstStyle/>
        <a:p>
          <a:endParaRPr lang="es-CO" sz="1050" b="0"/>
        </a:p>
      </dgm:t>
    </dgm:pt>
    <dgm:pt modelId="{672E9A28-7947-4CE1-85CE-545B8D8454BD}" type="sibTrans" cxnId="{60216C80-A899-43DB-A706-779D93BDE8A4}">
      <dgm:prSet/>
      <dgm:spPr/>
      <dgm:t>
        <a:bodyPr/>
        <a:lstStyle/>
        <a:p>
          <a:endParaRPr lang="es-CO" sz="1050" b="0"/>
        </a:p>
      </dgm:t>
    </dgm:pt>
    <dgm:pt modelId="{7F372734-E208-494E-A7CF-822FC2D12BAC}">
      <dgm:prSet custT="1"/>
      <dgm:spPr>
        <a:solidFill>
          <a:schemeClr val="bg1"/>
        </a:solidFill>
        <a:ln w="28575">
          <a:solidFill>
            <a:schemeClr val="accent2">
              <a:lumMod val="75000"/>
            </a:schemeClr>
          </a:solidFill>
        </a:ln>
      </dgm:spPr>
      <dgm:t>
        <a:bodyPr/>
        <a:lstStyle/>
        <a:p>
          <a:pPr>
            <a:buFont typeface="Times New Roman" panose="02020603050405020304" pitchFamily="18" charset="0"/>
            <a:buNone/>
          </a:pPr>
          <a:r>
            <a:rPr lang="en-US" sz="1050" b="1">
              <a:solidFill>
                <a:sysClr val="windowText" lastClr="000000"/>
              </a:solidFill>
            </a:rPr>
            <a:t>GESTIÓN DE LOS RECURSOS FÍSICOS - GR</a:t>
          </a:r>
          <a:endParaRPr lang="es-CO" sz="1050" b="1">
            <a:solidFill>
              <a:sysClr val="windowText" lastClr="000000"/>
            </a:solidFill>
          </a:endParaRPr>
        </a:p>
      </dgm:t>
      <dgm:extLst>
        <a:ext uri="{E40237B7-FDA0-4F09-8148-C483321AD2D9}">
          <dgm14:cNvPr xmlns:dgm14="http://schemas.microsoft.com/office/drawing/2010/diagram" id="0" name="">
            <a:hlinkClick xmlns:r="http://schemas.openxmlformats.org/officeDocument/2006/relationships" r:id="rId4"/>
          </dgm14:cNvPr>
        </a:ext>
      </dgm:extLst>
    </dgm:pt>
    <dgm:pt modelId="{BC034210-1FA6-4C0F-9033-5F5E869D5B8A}" type="parTrans" cxnId="{44965BFA-AD54-45FF-A504-C78EAFA2DB62}">
      <dgm:prSet/>
      <dgm:spPr/>
      <dgm:t>
        <a:bodyPr/>
        <a:lstStyle/>
        <a:p>
          <a:endParaRPr lang="es-CO" sz="1050" b="0"/>
        </a:p>
      </dgm:t>
    </dgm:pt>
    <dgm:pt modelId="{422706B6-2A40-47E4-BDC6-79727536BE4A}" type="sibTrans" cxnId="{44965BFA-AD54-45FF-A504-C78EAFA2DB62}">
      <dgm:prSet/>
      <dgm:spPr/>
      <dgm:t>
        <a:bodyPr/>
        <a:lstStyle/>
        <a:p>
          <a:endParaRPr lang="es-CO" sz="1050" b="0"/>
        </a:p>
      </dgm:t>
    </dgm:pt>
    <dgm:pt modelId="{1B4D0F28-0698-4280-825C-9EF36A36902A}">
      <dgm:prSet custT="1"/>
      <dgm:spPr>
        <a:solidFill>
          <a:sysClr val="window" lastClr="FFFFFF"/>
        </a:solidFill>
        <a:ln w="28575">
          <a:solidFill>
            <a:srgbClr val="ED7D31">
              <a:lumMod val="75000"/>
            </a:srgbClr>
          </a:solidFill>
        </a:ln>
        <a:effectLst/>
      </dgm:spPr>
      <dgm:t>
        <a:bodyPr spcFirstLastPara="0" vert="horz" wrap="square" lIns="41910" tIns="41910" rIns="41910" bIns="41910" numCol="1" spcCol="1270" anchor="ctr" anchorCtr="0"/>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latin typeface="Calibri" panose="020F0502020204030204"/>
              <a:ea typeface="+mn-ea"/>
              <a:cs typeface="+mn-cs"/>
            </a:rPr>
            <a:t>GESTIÓN JURÍDICA - GJ</a:t>
          </a:r>
          <a:endParaRPr lang="es-CO" sz="1050" b="1" kern="1200">
            <a:solidFill>
              <a:sysClr val="windowText" lastClr="000000"/>
            </a:solidFill>
            <a:latin typeface="Calibri" panose="020F0502020204030204"/>
            <a:ea typeface="+mn-ea"/>
            <a:cs typeface="+mn-cs"/>
          </a:endParaRPr>
        </a:p>
      </dgm:t>
      <dgm:extLst>
        <a:ext uri="{E40237B7-FDA0-4F09-8148-C483321AD2D9}">
          <dgm14:cNvPr xmlns:dgm14="http://schemas.microsoft.com/office/drawing/2010/diagram" id="0" name="">
            <a:hlinkClick xmlns:r="http://schemas.openxmlformats.org/officeDocument/2006/relationships" r:id="rId5"/>
          </dgm14:cNvPr>
        </a:ext>
      </dgm:extLst>
    </dgm:pt>
    <dgm:pt modelId="{17F6A804-9817-42C6-BA5F-D1BD9F06A8C9}" type="parTrans" cxnId="{613EC8F0-6291-4CD7-AB40-46BF0E5168B6}">
      <dgm:prSet/>
      <dgm:spPr/>
      <dgm:t>
        <a:bodyPr/>
        <a:lstStyle/>
        <a:p>
          <a:endParaRPr lang="es-CO" sz="1050" b="0"/>
        </a:p>
      </dgm:t>
    </dgm:pt>
    <dgm:pt modelId="{F6AC9399-2E45-4E2E-A5BB-78DC7CAE918B}" type="sibTrans" cxnId="{613EC8F0-6291-4CD7-AB40-46BF0E5168B6}">
      <dgm:prSet/>
      <dgm:spPr/>
      <dgm:t>
        <a:bodyPr/>
        <a:lstStyle/>
        <a:p>
          <a:endParaRPr lang="es-CO" sz="1050" b="0"/>
        </a:p>
      </dgm:t>
    </dgm:pt>
    <dgm:pt modelId="{2AEC7186-1C00-4C28-93B2-24891B830472}">
      <dgm:prSet custT="1"/>
      <dgm:spPr>
        <a:solidFill>
          <a:sysClr val="window" lastClr="FFFFFF"/>
        </a:solidFill>
        <a:ln w="28575">
          <a:solidFill>
            <a:srgbClr val="ED7D31">
              <a:lumMod val="75000"/>
            </a:srgbClr>
          </a:solidFill>
        </a:ln>
        <a:effectLst/>
      </dgm:spPr>
      <dgm:t>
        <a:bodyPr spcFirstLastPara="0" vert="horz" wrap="square" lIns="41910" tIns="41910" rIns="41910" bIns="41910" numCol="1" spcCol="1270" anchor="ctr" anchorCtr="0"/>
        <a:lstStyle/>
        <a:p>
          <a:pPr>
            <a:buFont typeface="Times New Roman" panose="02020603050405020304" pitchFamily="18" charset="0"/>
            <a:buNone/>
          </a:pPr>
          <a:r>
            <a:rPr lang="en-US" sz="1050" b="1" kern="1200">
              <a:solidFill>
                <a:sysClr val="windowText" lastClr="000000"/>
              </a:solidFill>
            </a:rPr>
            <a:t>GESTIÓN </a:t>
          </a:r>
          <a:r>
            <a:rPr lang="en-US" sz="1050" b="1" kern="1200">
              <a:solidFill>
                <a:sysClr val="windowText" lastClr="000000"/>
              </a:solidFill>
              <a:latin typeface="Calibri" panose="020F0502020204030204"/>
              <a:ea typeface="+mn-ea"/>
              <a:cs typeface="+mn-cs"/>
            </a:rPr>
            <a:t>DOCUMENTAL - GD</a:t>
          </a:r>
          <a:endParaRPr lang="es-CO" sz="1050" b="1" kern="1200">
            <a:solidFill>
              <a:sysClr val="windowText" lastClr="000000"/>
            </a:solidFill>
            <a:latin typeface="Calibri" panose="020F0502020204030204"/>
            <a:ea typeface="+mn-ea"/>
            <a:cs typeface="+mn-cs"/>
          </a:endParaRPr>
        </a:p>
      </dgm:t>
      <dgm:extLst>
        <a:ext uri="{E40237B7-FDA0-4F09-8148-C483321AD2D9}">
          <dgm14:cNvPr xmlns:dgm14="http://schemas.microsoft.com/office/drawing/2010/diagram" id="0" name="">
            <a:hlinkClick xmlns:r="http://schemas.openxmlformats.org/officeDocument/2006/relationships" r:id="rId6"/>
          </dgm14:cNvPr>
        </a:ext>
      </dgm:extLst>
    </dgm:pt>
    <dgm:pt modelId="{02596597-8DF7-47EB-8E8F-FBE9B6038806}" type="parTrans" cxnId="{C782C332-F094-4E1C-B3D0-732419638A15}">
      <dgm:prSet/>
      <dgm:spPr/>
      <dgm:t>
        <a:bodyPr/>
        <a:lstStyle/>
        <a:p>
          <a:endParaRPr lang="es-CO" sz="1050" b="0"/>
        </a:p>
      </dgm:t>
    </dgm:pt>
    <dgm:pt modelId="{A5139B40-54EE-45B5-89B9-2C1BC0D63F1D}" type="sibTrans" cxnId="{C782C332-F094-4E1C-B3D0-732419638A15}">
      <dgm:prSet/>
      <dgm:spPr/>
      <dgm:t>
        <a:bodyPr/>
        <a:lstStyle/>
        <a:p>
          <a:endParaRPr lang="es-CO" sz="1050" b="0"/>
        </a:p>
      </dgm:t>
    </dgm:pt>
    <dgm:pt modelId="{2EDFE162-F0BF-4C2E-B37E-FA7335ADC5C7}">
      <dgm:prSet custT="1"/>
      <dgm:spPr>
        <a:solidFill>
          <a:sysClr val="window" lastClr="FFFFFF"/>
        </a:solidFill>
        <a:ln w="28575">
          <a:solidFill>
            <a:srgbClr val="ED7D31">
              <a:lumMod val="75000"/>
            </a:srgbClr>
          </a:solidFill>
        </a:ln>
        <a:effectLst/>
      </dgm:spPr>
      <dgm:t>
        <a:bodyPr spcFirstLastPara="0" vert="horz" wrap="square" lIns="41910" tIns="41910" rIns="41910" bIns="41910" numCol="1" spcCol="1270" anchor="ctr" anchorCtr="0"/>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latin typeface="Calibri" panose="020F0502020204030204"/>
              <a:ea typeface="+mn-ea"/>
              <a:cs typeface="+mn-cs"/>
            </a:rPr>
            <a:t>GESTIÓN DE TECNOLOGÍA DE LA INFORMACIÓN - TI</a:t>
          </a:r>
          <a:endParaRPr lang="es-CO" sz="1050" b="1" kern="1200">
            <a:solidFill>
              <a:sysClr val="windowText" lastClr="000000"/>
            </a:solidFill>
            <a:latin typeface="Calibri" panose="020F0502020204030204"/>
            <a:ea typeface="+mn-ea"/>
            <a:cs typeface="+mn-cs"/>
          </a:endParaRPr>
        </a:p>
      </dgm:t>
      <dgm:extLst>
        <a:ext uri="{E40237B7-FDA0-4F09-8148-C483321AD2D9}">
          <dgm14:cNvPr xmlns:dgm14="http://schemas.microsoft.com/office/drawing/2010/diagram" id="0" name="">
            <a:hlinkClick xmlns:r="http://schemas.openxmlformats.org/officeDocument/2006/relationships" r:id="rId7"/>
          </dgm14:cNvPr>
        </a:ext>
      </dgm:extLst>
    </dgm:pt>
    <dgm:pt modelId="{440B96F2-7352-4E34-86CD-EB69DAE8BD26}" type="parTrans" cxnId="{25BC0714-4732-413A-B78F-2C8FCB07ADB7}">
      <dgm:prSet/>
      <dgm:spPr/>
      <dgm:t>
        <a:bodyPr/>
        <a:lstStyle/>
        <a:p>
          <a:endParaRPr lang="es-CO" sz="1050" b="0"/>
        </a:p>
      </dgm:t>
    </dgm:pt>
    <dgm:pt modelId="{7A1547F3-8EE7-42AB-95A9-AF49402DFB10}" type="sibTrans" cxnId="{25BC0714-4732-413A-B78F-2C8FCB07ADB7}">
      <dgm:prSet/>
      <dgm:spPr/>
      <dgm:t>
        <a:bodyPr/>
        <a:lstStyle/>
        <a:p>
          <a:endParaRPr lang="es-CO" sz="1050" b="0"/>
        </a:p>
      </dgm:t>
    </dgm:pt>
    <dgm:pt modelId="{FA5C4A71-70C3-4498-87FA-BFED56B87C6C}">
      <dgm:prSet custT="1"/>
      <dgm:spPr>
        <a:solidFill>
          <a:sysClr val="window" lastClr="FFFFFF"/>
        </a:solidFill>
        <a:ln w="28575">
          <a:solidFill>
            <a:srgbClr val="ED7D31">
              <a:lumMod val="75000"/>
            </a:srgbClr>
          </a:solidFill>
        </a:ln>
        <a:effectLst/>
      </dgm:spPr>
      <dgm:t>
        <a:bodyPr spcFirstLastPara="0" vert="horz" wrap="square" lIns="41910" tIns="41910" rIns="41910" bIns="41910" numCol="1" spcCol="1270" anchor="ctr" anchorCtr="0"/>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latin typeface="Calibri" panose="020F0502020204030204"/>
              <a:ea typeface="+mn-ea"/>
              <a:cs typeface="+mn-cs"/>
            </a:rPr>
            <a:t>RELACIONES CON PARTES INTERESADAS - PI</a:t>
          </a:r>
          <a:endParaRPr lang="es-CO" sz="1050" b="1" kern="1200">
            <a:solidFill>
              <a:sysClr val="windowText" lastClr="000000"/>
            </a:solidFill>
            <a:latin typeface="Calibri" panose="020F0502020204030204"/>
            <a:ea typeface="+mn-ea"/>
            <a:cs typeface="+mn-cs"/>
          </a:endParaRPr>
        </a:p>
      </dgm:t>
      <dgm:extLst>
        <a:ext uri="{E40237B7-FDA0-4F09-8148-C483321AD2D9}">
          <dgm14:cNvPr xmlns:dgm14="http://schemas.microsoft.com/office/drawing/2010/diagram" id="0" name="">
            <a:hlinkClick xmlns:r="http://schemas.openxmlformats.org/officeDocument/2006/relationships" r:id="rId8"/>
          </dgm14:cNvPr>
        </a:ext>
      </dgm:extLst>
    </dgm:pt>
    <dgm:pt modelId="{9EA986F4-8B92-492B-8A01-F0535B6C8843}" type="parTrans" cxnId="{8F3C84E4-AAE2-4003-BFB6-99FCC11E21AD}">
      <dgm:prSet/>
      <dgm:spPr/>
      <dgm:t>
        <a:bodyPr/>
        <a:lstStyle/>
        <a:p>
          <a:endParaRPr lang="es-CO" sz="1050" b="0"/>
        </a:p>
      </dgm:t>
    </dgm:pt>
    <dgm:pt modelId="{1FDB34EE-F103-4A98-9F67-01C67ABAD30A}" type="sibTrans" cxnId="{8F3C84E4-AAE2-4003-BFB6-99FCC11E21AD}">
      <dgm:prSet/>
      <dgm:spPr/>
      <dgm:t>
        <a:bodyPr/>
        <a:lstStyle/>
        <a:p>
          <a:endParaRPr lang="es-CO" sz="1050" b="0"/>
        </a:p>
      </dgm:t>
    </dgm:pt>
    <dgm:pt modelId="{8CC69EF8-B830-49B1-8062-96994DAE4B18}" type="pres">
      <dgm:prSet presAssocID="{B9C32B05-62EA-407A-B21C-2310C7945705}" presName="diagram" presStyleCnt="0">
        <dgm:presLayoutVars>
          <dgm:dir/>
          <dgm:resizeHandles val="exact"/>
        </dgm:presLayoutVars>
      </dgm:prSet>
      <dgm:spPr/>
    </dgm:pt>
    <dgm:pt modelId="{A8A72E93-2B23-4172-A65D-1459FB288889}" type="pres">
      <dgm:prSet presAssocID="{B0E84694-5699-4A80-9A9A-01E480071D01}" presName="node" presStyleLbl="node1" presStyleIdx="0" presStyleCnt="8">
        <dgm:presLayoutVars>
          <dgm:bulletEnabled val="1"/>
        </dgm:presLayoutVars>
      </dgm:prSet>
      <dgm:spPr>
        <a:xfrm>
          <a:off x="570974" y="505"/>
          <a:ext cx="1167219" cy="700331"/>
        </a:xfrm>
        <a:prstGeom prst="rect">
          <a:avLst/>
        </a:prstGeom>
      </dgm:spPr>
    </dgm:pt>
    <dgm:pt modelId="{9C9E9335-9EC6-4E72-8A9B-850F858B1602}" type="pres">
      <dgm:prSet presAssocID="{24A50C84-C231-4626-9C96-EB1B724AA4D5}" presName="sibTrans" presStyleCnt="0"/>
      <dgm:spPr/>
    </dgm:pt>
    <dgm:pt modelId="{D786DA8E-0D07-4B97-9779-91EEAD000234}" type="pres">
      <dgm:prSet presAssocID="{B02F18E0-1723-4A12-94FF-AB79C222980E}" presName="node" presStyleLbl="node1" presStyleIdx="1" presStyleCnt="8">
        <dgm:presLayoutVars>
          <dgm:bulletEnabled val="1"/>
        </dgm:presLayoutVars>
      </dgm:prSet>
      <dgm:spPr>
        <a:xfrm>
          <a:off x="1854915" y="505"/>
          <a:ext cx="1167219" cy="700331"/>
        </a:xfrm>
        <a:prstGeom prst="rect">
          <a:avLst/>
        </a:prstGeom>
      </dgm:spPr>
    </dgm:pt>
    <dgm:pt modelId="{C624F3BC-6D19-4A37-AD81-5472042B9029}" type="pres">
      <dgm:prSet presAssocID="{F377EB1A-190A-4139-B866-A79C0225F415}" presName="sibTrans" presStyleCnt="0"/>
      <dgm:spPr/>
    </dgm:pt>
    <dgm:pt modelId="{2D9C8F70-C6E8-44D0-9F62-7F06194893AD}" type="pres">
      <dgm:prSet presAssocID="{3DDF09AC-8391-4790-A964-DEB9387D561D}" presName="node" presStyleLbl="node1" presStyleIdx="2" presStyleCnt="8">
        <dgm:presLayoutVars>
          <dgm:bulletEnabled val="1"/>
        </dgm:presLayoutVars>
      </dgm:prSet>
      <dgm:spPr>
        <a:xfrm>
          <a:off x="3138856" y="505"/>
          <a:ext cx="1167219" cy="700331"/>
        </a:xfrm>
        <a:prstGeom prst="rect">
          <a:avLst/>
        </a:prstGeom>
      </dgm:spPr>
    </dgm:pt>
    <dgm:pt modelId="{F727A134-D3CD-49FA-A044-DB33056519CB}" type="pres">
      <dgm:prSet presAssocID="{672E9A28-7947-4CE1-85CE-545B8D8454BD}" presName="sibTrans" presStyleCnt="0"/>
      <dgm:spPr/>
    </dgm:pt>
    <dgm:pt modelId="{9008C169-3802-4E11-83CE-A29E45CABBDF}" type="pres">
      <dgm:prSet presAssocID="{7F372734-E208-494E-A7CF-822FC2D12BAC}" presName="node" presStyleLbl="node1" presStyleIdx="3" presStyleCnt="8">
        <dgm:presLayoutVars>
          <dgm:bulletEnabled val="1"/>
        </dgm:presLayoutVars>
      </dgm:prSet>
      <dgm:spPr/>
    </dgm:pt>
    <dgm:pt modelId="{06F63C85-AE16-4144-8EA6-EC53A3BCD47D}" type="pres">
      <dgm:prSet presAssocID="{422706B6-2A40-47E4-BDC6-79727536BE4A}" presName="sibTrans" presStyleCnt="0"/>
      <dgm:spPr/>
    </dgm:pt>
    <dgm:pt modelId="{4D182AB6-EF55-40AC-8C7C-D09EF48BAC14}" type="pres">
      <dgm:prSet presAssocID="{1B4D0F28-0698-4280-825C-9EF36A36902A}" presName="node" presStyleLbl="node1" presStyleIdx="4" presStyleCnt="8" custLinFactNeighborX="2448" custLinFactNeighborY="40802">
        <dgm:presLayoutVars>
          <dgm:bulletEnabled val="1"/>
        </dgm:presLayoutVars>
      </dgm:prSet>
      <dgm:spPr>
        <a:xfrm>
          <a:off x="599548" y="818064"/>
          <a:ext cx="1167219" cy="700331"/>
        </a:xfrm>
        <a:prstGeom prst="rect">
          <a:avLst/>
        </a:prstGeom>
      </dgm:spPr>
    </dgm:pt>
    <dgm:pt modelId="{04253D41-0B4B-4837-A0E8-019FC4C11198}" type="pres">
      <dgm:prSet presAssocID="{F6AC9399-2E45-4E2E-A5BB-78DC7CAE918B}" presName="sibTrans" presStyleCnt="0"/>
      <dgm:spPr/>
    </dgm:pt>
    <dgm:pt modelId="{E484F031-588C-4D3C-B42E-4FC31233B83A}" type="pres">
      <dgm:prSet presAssocID="{2AEC7186-1C00-4C28-93B2-24891B830472}" presName="node" presStyleLbl="node1" presStyleIdx="5" presStyleCnt="8">
        <dgm:presLayoutVars>
          <dgm:bulletEnabled val="1"/>
        </dgm:presLayoutVars>
      </dgm:prSet>
      <dgm:spPr>
        <a:xfrm>
          <a:off x="1854915" y="817558"/>
          <a:ext cx="1167219" cy="700331"/>
        </a:xfrm>
        <a:prstGeom prst="rect">
          <a:avLst/>
        </a:prstGeom>
      </dgm:spPr>
    </dgm:pt>
    <dgm:pt modelId="{B6F4D3AA-B8F1-407E-A93F-4E247E71FE9A}" type="pres">
      <dgm:prSet presAssocID="{A5139B40-54EE-45B5-89B9-2C1BC0D63F1D}" presName="sibTrans" presStyleCnt="0"/>
      <dgm:spPr/>
    </dgm:pt>
    <dgm:pt modelId="{6A6E50EE-50A6-4E3D-B932-FC32CF3827D3}" type="pres">
      <dgm:prSet presAssocID="{2EDFE162-F0BF-4C2E-B37E-FA7335ADC5C7}" presName="node" presStyleLbl="node1" presStyleIdx="6" presStyleCnt="8">
        <dgm:presLayoutVars>
          <dgm:bulletEnabled val="1"/>
        </dgm:presLayoutVars>
      </dgm:prSet>
      <dgm:spPr>
        <a:xfrm>
          <a:off x="3138856" y="817558"/>
          <a:ext cx="1167219" cy="700331"/>
        </a:xfrm>
        <a:prstGeom prst="rect">
          <a:avLst/>
        </a:prstGeom>
      </dgm:spPr>
    </dgm:pt>
    <dgm:pt modelId="{3A2205AA-1E05-46FD-B80F-8E97982E2FAD}" type="pres">
      <dgm:prSet presAssocID="{7A1547F3-8EE7-42AB-95A9-AF49402DFB10}" presName="sibTrans" presStyleCnt="0"/>
      <dgm:spPr/>
    </dgm:pt>
    <dgm:pt modelId="{E2DC3E0C-A058-4479-B756-3F64EBD61A52}" type="pres">
      <dgm:prSet presAssocID="{FA5C4A71-70C3-4498-87FA-BFED56B87C6C}" presName="node" presStyleLbl="node1" presStyleIdx="7" presStyleCnt="8">
        <dgm:presLayoutVars>
          <dgm:bulletEnabled val="1"/>
        </dgm:presLayoutVars>
      </dgm:prSet>
      <dgm:spPr>
        <a:xfrm>
          <a:off x="4422798" y="817558"/>
          <a:ext cx="1167219" cy="700331"/>
        </a:xfrm>
        <a:prstGeom prst="rect">
          <a:avLst/>
        </a:prstGeom>
      </dgm:spPr>
    </dgm:pt>
  </dgm:ptLst>
  <dgm:cxnLst>
    <dgm:cxn modelId="{9CE3E40D-26E0-4610-8F89-C97309464823}" type="presOf" srcId="{1B4D0F28-0698-4280-825C-9EF36A36902A}" destId="{4D182AB6-EF55-40AC-8C7C-D09EF48BAC14}" srcOrd="0" destOrd="0" presId="urn:microsoft.com/office/officeart/2005/8/layout/default"/>
    <dgm:cxn modelId="{25BC0714-4732-413A-B78F-2C8FCB07ADB7}" srcId="{B9C32B05-62EA-407A-B21C-2310C7945705}" destId="{2EDFE162-F0BF-4C2E-B37E-FA7335ADC5C7}" srcOrd="6" destOrd="0" parTransId="{440B96F2-7352-4E34-86CD-EB69DAE8BD26}" sibTransId="{7A1547F3-8EE7-42AB-95A9-AF49402DFB10}"/>
    <dgm:cxn modelId="{40CE821A-89DE-476A-9FA3-F1540DCC5163}" type="presOf" srcId="{3DDF09AC-8391-4790-A964-DEB9387D561D}" destId="{2D9C8F70-C6E8-44D0-9F62-7F06194893AD}" srcOrd="0" destOrd="0" presId="urn:microsoft.com/office/officeart/2005/8/layout/default"/>
    <dgm:cxn modelId="{8D5AE31D-C030-43FB-B06E-9F5646F00A69}" type="presOf" srcId="{B0E84694-5699-4A80-9A9A-01E480071D01}" destId="{A8A72E93-2B23-4172-A65D-1459FB288889}" srcOrd="0" destOrd="0" presId="urn:microsoft.com/office/officeart/2005/8/layout/default"/>
    <dgm:cxn modelId="{C782C332-F094-4E1C-B3D0-732419638A15}" srcId="{B9C32B05-62EA-407A-B21C-2310C7945705}" destId="{2AEC7186-1C00-4C28-93B2-24891B830472}" srcOrd="5" destOrd="0" parTransId="{02596597-8DF7-47EB-8E8F-FBE9B6038806}" sibTransId="{A5139B40-54EE-45B5-89B9-2C1BC0D63F1D}"/>
    <dgm:cxn modelId="{45E2D867-AD16-400C-9C93-90084B29D829}" type="presOf" srcId="{2EDFE162-F0BF-4C2E-B37E-FA7335ADC5C7}" destId="{6A6E50EE-50A6-4E3D-B932-FC32CF3827D3}" srcOrd="0" destOrd="0" presId="urn:microsoft.com/office/officeart/2005/8/layout/default"/>
    <dgm:cxn modelId="{10B27B49-791F-4A11-AA28-FB699344E027}" type="presOf" srcId="{FA5C4A71-70C3-4498-87FA-BFED56B87C6C}" destId="{E2DC3E0C-A058-4479-B756-3F64EBD61A52}" srcOrd="0" destOrd="0" presId="urn:microsoft.com/office/officeart/2005/8/layout/default"/>
    <dgm:cxn modelId="{B688224B-1D0A-4E04-9B9F-9C9D3DC8D2B7}" type="presOf" srcId="{2AEC7186-1C00-4C28-93B2-24891B830472}" destId="{E484F031-588C-4D3C-B42E-4FC31233B83A}" srcOrd="0" destOrd="0" presId="urn:microsoft.com/office/officeart/2005/8/layout/default"/>
    <dgm:cxn modelId="{60216C80-A899-43DB-A706-779D93BDE8A4}" srcId="{B9C32B05-62EA-407A-B21C-2310C7945705}" destId="{3DDF09AC-8391-4790-A964-DEB9387D561D}" srcOrd="2" destOrd="0" parTransId="{503B7E14-39AC-46D2-84B8-D8CA26F81214}" sibTransId="{672E9A28-7947-4CE1-85CE-545B8D8454BD}"/>
    <dgm:cxn modelId="{10944883-C760-42AD-8418-29470A0E6CB1}" srcId="{B9C32B05-62EA-407A-B21C-2310C7945705}" destId="{B0E84694-5699-4A80-9A9A-01E480071D01}" srcOrd="0" destOrd="0" parTransId="{797AF3E1-0629-4582-A1E9-515857BD63AB}" sibTransId="{24A50C84-C231-4626-9C96-EB1B724AA4D5}"/>
    <dgm:cxn modelId="{2B0ED2B4-0EC7-46DF-9203-0C1122E256E7}" type="presOf" srcId="{B02F18E0-1723-4A12-94FF-AB79C222980E}" destId="{D786DA8E-0D07-4B97-9779-91EEAD000234}" srcOrd="0" destOrd="0" presId="urn:microsoft.com/office/officeart/2005/8/layout/default"/>
    <dgm:cxn modelId="{278B56BD-78BC-4B76-A6C6-C12657C5452B}" srcId="{B9C32B05-62EA-407A-B21C-2310C7945705}" destId="{B02F18E0-1723-4A12-94FF-AB79C222980E}" srcOrd="1" destOrd="0" parTransId="{D18C0771-9082-4AF8-8217-F59EE0B83A73}" sibTransId="{F377EB1A-190A-4139-B866-A79C0225F415}"/>
    <dgm:cxn modelId="{10AD9BC8-1458-4472-A6C7-2F0CA2795014}" type="presOf" srcId="{7F372734-E208-494E-A7CF-822FC2D12BAC}" destId="{9008C169-3802-4E11-83CE-A29E45CABBDF}" srcOrd="0" destOrd="0" presId="urn:microsoft.com/office/officeart/2005/8/layout/default"/>
    <dgm:cxn modelId="{7FD368E0-1FC6-4529-91CC-0CAF5460BF73}" type="presOf" srcId="{B9C32B05-62EA-407A-B21C-2310C7945705}" destId="{8CC69EF8-B830-49B1-8062-96994DAE4B18}" srcOrd="0" destOrd="0" presId="urn:microsoft.com/office/officeart/2005/8/layout/default"/>
    <dgm:cxn modelId="{8F3C84E4-AAE2-4003-BFB6-99FCC11E21AD}" srcId="{B9C32B05-62EA-407A-B21C-2310C7945705}" destId="{FA5C4A71-70C3-4498-87FA-BFED56B87C6C}" srcOrd="7" destOrd="0" parTransId="{9EA986F4-8B92-492B-8A01-F0535B6C8843}" sibTransId="{1FDB34EE-F103-4A98-9F67-01C67ABAD30A}"/>
    <dgm:cxn modelId="{613EC8F0-6291-4CD7-AB40-46BF0E5168B6}" srcId="{B9C32B05-62EA-407A-B21C-2310C7945705}" destId="{1B4D0F28-0698-4280-825C-9EF36A36902A}" srcOrd="4" destOrd="0" parTransId="{17F6A804-9817-42C6-BA5F-D1BD9F06A8C9}" sibTransId="{F6AC9399-2E45-4E2E-A5BB-78DC7CAE918B}"/>
    <dgm:cxn modelId="{44965BFA-AD54-45FF-A504-C78EAFA2DB62}" srcId="{B9C32B05-62EA-407A-B21C-2310C7945705}" destId="{7F372734-E208-494E-A7CF-822FC2D12BAC}" srcOrd="3" destOrd="0" parTransId="{BC034210-1FA6-4C0F-9033-5F5E869D5B8A}" sibTransId="{422706B6-2A40-47E4-BDC6-79727536BE4A}"/>
    <dgm:cxn modelId="{C3E94C20-555A-4DBD-80E9-0F973E616F40}" type="presParOf" srcId="{8CC69EF8-B830-49B1-8062-96994DAE4B18}" destId="{A8A72E93-2B23-4172-A65D-1459FB288889}" srcOrd="0" destOrd="0" presId="urn:microsoft.com/office/officeart/2005/8/layout/default"/>
    <dgm:cxn modelId="{5A45574C-F9EB-43BE-ADA8-1C3AD456F85B}" type="presParOf" srcId="{8CC69EF8-B830-49B1-8062-96994DAE4B18}" destId="{9C9E9335-9EC6-4E72-8A9B-850F858B1602}" srcOrd="1" destOrd="0" presId="urn:microsoft.com/office/officeart/2005/8/layout/default"/>
    <dgm:cxn modelId="{83407642-0630-407E-B33A-085640E76E3D}" type="presParOf" srcId="{8CC69EF8-B830-49B1-8062-96994DAE4B18}" destId="{D786DA8E-0D07-4B97-9779-91EEAD000234}" srcOrd="2" destOrd="0" presId="urn:microsoft.com/office/officeart/2005/8/layout/default"/>
    <dgm:cxn modelId="{542C9090-D2E2-40FA-8412-C2C132729A0E}" type="presParOf" srcId="{8CC69EF8-B830-49B1-8062-96994DAE4B18}" destId="{C624F3BC-6D19-4A37-AD81-5472042B9029}" srcOrd="3" destOrd="0" presId="urn:microsoft.com/office/officeart/2005/8/layout/default"/>
    <dgm:cxn modelId="{73A95B0E-F20D-4289-80EB-695CA7049D58}" type="presParOf" srcId="{8CC69EF8-B830-49B1-8062-96994DAE4B18}" destId="{2D9C8F70-C6E8-44D0-9F62-7F06194893AD}" srcOrd="4" destOrd="0" presId="urn:microsoft.com/office/officeart/2005/8/layout/default"/>
    <dgm:cxn modelId="{76BD9042-EF78-44EF-9635-431DC5746C3A}" type="presParOf" srcId="{8CC69EF8-B830-49B1-8062-96994DAE4B18}" destId="{F727A134-D3CD-49FA-A044-DB33056519CB}" srcOrd="5" destOrd="0" presId="urn:microsoft.com/office/officeart/2005/8/layout/default"/>
    <dgm:cxn modelId="{C82CE103-8EF6-473A-B866-124E544EB624}" type="presParOf" srcId="{8CC69EF8-B830-49B1-8062-96994DAE4B18}" destId="{9008C169-3802-4E11-83CE-A29E45CABBDF}" srcOrd="6" destOrd="0" presId="urn:microsoft.com/office/officeart/2005/8/layout/default"/>
    <dgm:cxn modelId="{CB4EAE8C-A8A3-499A-88C6-FFCC88F56F0B}" type="presParOf" srcId="{8CC69EF8-B830-49B1-8062-96994DAE4B18}" destId="{06F63C85-AE16-4144-8EA6-EC53A3BCD47D}" srcOrd="7" destOrd="0" presId="urn:microsoft.com/office/officeart/2005/8/layout/default"/>
    <dgm:cxn modelId="{99D9A78A-78FB-42B4-BDB3-382A7DC20088}" type="presParOf" srcId="{8CC69EF8-B830-49B1-8062-96994DAE4B18}" destId="{4D182AB6-EF55-40AC-8C7C-D09EF48BAC14}" srcOrd="8" destOrd="0" presId="urn:microsoft.com/office/officeart/2005/8/layout/default"/>
    <dgm:cxn modelId="{56639B36-C81A-4D81-AA11-ED7684953BB4}" type="presParOf" srcId="{8CC69EF8-B830-49B1-8062-96994DAE4B18}" destId="{04253D41-0B4B-4837-A0E8-019FC4C11198}" srcOrd="9" destOrd="0" presId="urn:microsoft.com/office/officeart/2005/8/layout/default"/>
    <dgm:cxn modelId="{AC5DA248-2BCB-4C46-BC35-9C26BC64EBC3}" type="presParOf" srcId="{8CC69EF8-B830-49B1-8062-96994DAE4B18}" destId="{E484F031-588C-4D3C-B42E-4FC31233B83A}" srcOrd="10" destOrd="0" presId="urn:microsoft.com/office/officeart/2005/8/layout/default"/>
    <dgm:cxn modelId="{05B5FDAC-2097-4D61-8F01-A4F240BA88B1}" type="presParOf" srcId="{8CC69EF8-B830-49B1-8062-96994DAE4B18}" destId="{B6F4D3AA-B8F1-407E-A93F-4E247E71FE9A}" srcOrd="11" destOrd="0" presId="urn:microsoft.com/office/officeart/2005/8/layout/default"/>
    <dgm:cxn modelId="{24C2E24F-1D03-47EB-8CA1-664BD1A87805}" type="presParOf" srcId="{8CC69EF8-B830-49B1-8062-96994DAE4B18}" destId="{6A6E50EE-50A6-4E3D-B932-FC32CF3827D3}" srcOrd="12" destOrd="0" presId="urn:microsoft.com/office/officeart/2005/8/layout/default"/>
    <dgm:cxn modelId="{42EA7B57-5CD4-4732-A444-8FE2E68DBDAA}" type="presParOf" srcId="{8CC69EF8-B830-49B1-8062-96994DAE4B18}" destId="{3A2205AA-1E05-46FD-B80F-8E97982E2FAD}" srcOrd="13" destOrd="0" presId="urn:microsoft.com/office/officeart/2005/8/layout/default"/>
    <dgm:cxn modelId="{C88E689E-44CD-4806-A860-C8251BB6DC0A}" type="presParOf" srcId="{8CC69EF8-B830-49B1-8062-96994DAE4B18}" destId="{E2DC3E0C-A058-4479-B756-3F64EBD61A52}" srcOrd="14" destOrd="0" presId="urn:microsoft.com/office/officeart/2005/8/layout/default"/>
  </dgm:cxnLst>
  <dgm:bg>
    <a:noFill/>
  </dgm:bg>
  <dgm:whole/>
  <dgm:extLst>
    <a:ext uri="http://schemas.microsoft.com/office/drawing/2008/diagram">
      <dsp:dataModelExt xmlns:dsp="http://schemas.microsoft.com/office/drawing/2008/diagram" relId="rId5" minVer="http://schemas.openxmlformats.org/drawingml/2006/diagram"/>
    </a:ext>
    <a:ext uri="{C62137D5-CB1D-491B-B009-E17868A290BF}">
      <dgm14:recolorImg xmlns:dgm14="http://schemas.microsoft.com/office/drawing/2010/diagram" val="1"/>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A8A72E93-2B23-4172-A65D-1459FB288889}">
      <dsp:nvSpPr>
        <dsp:cNvPr id="0" name=""/>
        <dsp:cNvSpPr/>
      </dsp:nvSpPr>
      <dsp:spPr>
        <a:xfrm>
          <a:off x="423653" y="346"/>
          <a:ext cx="1167463" cy="700478"/>
        </a:xfrm>
        <a:prstGeom prst="rect">
          <a:avLst/>
        </a:prstGeom>
        <a:solidFill>
          <a:sysClr val="window" lastClr="FFFFFF"/>
        </a:solidFill>
        <a:ln w="28575">
          <a:solidFill>
            <a:srgbClr val="ED7D31">
              <a:lumMod val="75000"/>
            </a:srgbClr>
          </a:solidFill>
        </a:ln>
        <a:effectLst/>
      </dsp:spPr>
      <dsp:style>
        <a:lnRef idx="0">
          <a:scrgbClr r="0" g="0" b="0"/>
        </a:lnRef>
        <a:fillRef idx="3">
          <a:scrgbClr r="0" g="0" b="0"/>
        </a:fillRef>
        <a:effectRef idx="2">
          <a:scrgbClr r="0" g="0" b="0"/>
        </a:effectRef>
        <a:fontRef idx="minor">
          <a:schemeClr val="lt1"/>
        </a:fontRef>
      </dsp:style>
      <dsp: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Font typeface="Times New Roman" panose="02020603050405020304" pitchFamily="18" charset="0"/>
            <a:buNone/>
          </a:pPr>
          <a:r>
            <a:rPr lang="es-CO" sz="1050" b="1" kern="1200">
              <a:solidFill>
                <a:sysClr val="windowText" lastClr="000000"/>
              </a:solidFill>
              <a:latin typeface="Calibri" panose="020F0502020204030204"/>
              <a:ea typeface="+mn-ea"/>
              <a:cs typeface="+mn-cs"/>
            </a:rPr>
            <a:t>GESTIÓN DE LOS RECURSOS FINANCIEROS - RF</a:t>
          </a:r>
        </a:p>
      </dsp:txBody>
      <dsp:txXfrm>
        <a:off x="423653" y="346"/>
        <a:ext cx="1167463" cy="700478"/>
      </dsp:txXfrm>
    </dsp:sp>
    <dsp:sp modelId="{D786DA8E-0D07-4B97-9779-91EEAD000234}">
      <dsp:nvSpPr>
        <dsp:cNvPr id="0" name=""/>
        <dsp:cNvSpPr/>
      </dsp:nvSpPr>
      <dsp:spPr>
        <a:xfrm>
          <a:off x="1707863" y="346"/>
          <a:ext cx="1167463" cy="700478"/>
        </a:xfrm>
        <a:prstGeom prst="rect">
          <a:avLst/>
        </a:prstGeom>
        <a:solidFill>
          <a:sysClr val="window" lastClr="FFFFFF"/>
        </a:solidFill>
        <a:ln w="28575">
          <a:solidFill>
            <a:srgbClr val="ED7D31">
              <a:lumMod val="75000"/>
            </a:srgbClr>
          </a:solidFill>
        </a:ln>
        <a:effectLst/>
      </dsp:spPr>
      <dsp:style>
        <a:lnRef idx="0">
          <a:scrgbClr r="0" g="0" b="0"/>
        </a:lnRef>
        <a:fillRef idx="3">
          <a:scrgbClr r="0" g="0" b="0"/>
        </a:fillRef>
        <a:effectRef idx="2">
          <a:scrgbClr r="0" g="0" b="0"/>
        </a:effectRef>
        <a:fontRef idx="minor">
          <a:schemeClr val="lt1"/>
        </a:fontRef>
      </dsp:style>
      <dsp: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rPr>
            <a:t>GESTIÓN DEL TALENTO HUMANO - TH</a:t>
          </a:r>
        </a:p>
      </dsp:txBody>
      <dsp:txXfrm>
        <a:off x="1707863" y="346"/>
        <a:ext cx="1167463" cy="700478"/>
      </dsp:txXfrm>
    </dsp:sp>
    <dsp:sp modelId="{2D9C8F70-C6E8-44D0-9F62-7F06194893AD}">
      <dsp:nvSpPr>
        <dsp:cNvPr id="0" name=""/>
        <dsp:cNvSpPr/>
      </dsp:nvSpPr>
      <dsp:spPr>
        <a:xfrm>
          <a:off x="2992073" y="346"/>
          <a:ext cx="1167463" cy="700478"/>
        </a:xfrm>
        <a:prstGeom prst="rect">
          <a:avLst/>
        </a:prstGeom>
        <a:solidFill>
          <a:sysClr val="window" lastClr="FFFFFF"/>
        </a:solidFill>
        <a:ln w="28575">
          <a:solidFill>
            <a:srgbClr val="ED7D31">
              <a:lumMod val="75000"/>
            </a:srgbClr>
          </a:solidFill>
        </a:ln>
        <a:effectLst/>
      </dsp:spPr>
      <dsp:style>
        <a:lnRef idx="0">
          <a:scrgbClr r="0" g="0" b="0"/>
        </a:lnRef>
        <a:fillRef idx="3">
          <a:scrgbClr r="0" g="0" b="0"/>
        </a:fillRef>
        <a:effectRef idx="2">
          <a:scrgbClr r="0" g="0" b="0"/>
        </a:effectRef>
        <a:fontRef idx="minor">
          <a:schemeClr val="lt1"/>
        </a:fontRef>
      </dsp:style>
      <dsp: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latin typeface="Calibri" panose="020F0502020204030204"/>
              <a:ea typeface="+mn-ea"/>
              <a:cs typeface="+mn-cs"/>
            </a:rPr>
            <a:t>ADQUISICIÓN DE BIENES Y SERVICIOS - BS</a:t>
          </a:r>
          <a:endParaRPr lang="es-CO" sz="1050" b="1" kern="1200">
            <a:solidFill>
              <a:sysClr val="windowText" lastClr="000000"/>
            </a:solidFill>
            <a:latin typeface="Calibri" panose="020F0502020204030204"/>
            <a:ea typeface="+mn-ea"/>
            <a:cs typeface="+mn-cs"/>
          </a:endParaRPr>
        </a:p>
      </dsp:txBody>
      <dsp:txXfrm>
        <a:off x="2992073" y="346"/>
        <a:ext cx="1167463" cy="700478"/>
      </dsp:txXfrm>
    </dsp:sp>
    <dsp:sp modelId="{9008C169-3802-4E11-83CE-A29E45CABBDF}">
      <dsp:nvSpPr>
        <dsp:cNvPr id="0" name=""/>
        <dsp:cNvSpPr/>
      </dsp:nvSpPr>
      <dsp:spPr>
        <a:xfrm>
          <a:off x="4276283" y="346"/>
          <a:ext cx="1167463" cy="700478"/>
        </a:xfrm>
        <a:prstGeom prst="rect">
          <a:avLst/>
        </a:prstGeom>
        <a:solidFill>
          <a:schemeClr val="bg1"/>
        </a:solidFill>
        <a:ln w="28575">
          <a:solidFill>
            <a:schemeClr val="accent2">
              <a:lumMod val="75000"/>
            </a:schemeClr>
          </a:solidFill>
        </a:ln>
        <a:effectLst/>
      </dsp:spPr>
      <dsp:style>
        <a:lnRef idx="0">
          <a:scrgbClr r="0" g="0" b="0"/>
        </a:lnRef>
        <a:fillRef idx="3">
          <a:scrgbClr r="0" g="0" b="0"/>
        </a:fillRef>
        <a:effectRef idx="2">
          <a:scrgbClr r="0" g="0" b="0"/>
        </a:effectRef>
        <a:fontRef idx="minor">
          <a:schemeClr val="lt1"/>
        </a:fontRef>
      </dsp:style>
      <dsp: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rPr>
            <a:t>GESTIÓN DE LOS RECURSOS FÍSICOS - GR</a:t>
          </a:r>
          <a:endParaRPr lang="es-CO" sz="1050" b="1" kern="1200">
            <a:solidFill>
              <a:sysClr val="windowText" lastClr="000000"/>
            </a:solidFill>
          </a:endParaRPr>
        </a:p>
      </dsp:txBody>
      <dsp:txXfrm>
        <a:off x="4276283" y="346"/>
        <a:ext cx="1167463" cy="700478"/>
      </dsp:txXfrm>
    </dsp:sp>
    <dsp:sp modelId="{4D182AB6-EF55-40AC-8C7C-D09EF48BAC14}">
      <dsp:nvSpPr>
        <dsp:cNvPr id="0" name=""/>
        <dsp:cNvSpPr/>
      </dsp:nvSpPr>
      <dsp:spPr>
        <a:xfrm>
          <a:off x="452232" y="817917"/>
          <a:ext cx="1167463" cy="700478"/>
        </a:xfrm>
        <a:prstGeom prst="rect">
          <a:avLst/>
        </a:prstGeom>
        <a:solidFill>
          <a:sysClr val="window" lastClr="FFFFFF"/>
        </a:solidFill>
        <a:ln w="28575">
          <a:solidFill>
            <a:srgbClr val="ED7D31">
              <a:lumMod val="75000"/>
            </a:srgbClr>
          </a:solidFill>
        </a:ln>
        <a:effectLst/>
      </dsp:spPr>
      <dsp:style>
        <a:lnRef idx="0">
          <a:scrgbClr r="0" g="0" b="0"/>
        </a:lnRef>
        <a:fillRef idx="3">
          <a:scrgbClr r="0" g="0" b="0"/>
        </a:fillRef>
        <a:effectRef idx="2">
          <a:scrgbClr r="0" g="0" b="0"/>
        </a:effectRef>
        <a:fontRef idx="minor">
          <a:schemeClr val="lt1"/>
        </a:fontRef>
      </dsp:style>
      <dsp: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latin typeface="Calibri" panose="020F0502020204030204"/>
              <a:ea typeface="+mn-ea"/>
              <a:cs typeface="+mn-cs"/>
            </a:rPr>
            <a:t>GESTIÓN JURÍDICA - GJ</a:t>
          </a:r>
          <a:endParaRPr lang="es-CO" sz="1050" b="1" kern="1200">
            <a:solidFill>
              <a:sysClr val="windowText" lastClr="000000"/>
            </a:solidFill>
            <a:latin typeface="Calibri" panose="020F0502020204030204"/>
            <a:ea typeface="+mn-ea"/>
            <a:cs typeface="+mn-cs"/>
          </a:endParaRPr>
        </a:p>
      </dsp:txBody>
      <dsp:txXfrm>
        <a:off x="452232" y="817917"/>
        <a:ext cx="1167463" cy="700478"/>
      </dsp:txXfrm>
    </dsp:sp>
    <dsp:sp modelId="{E484F031-588C-4D3C-B42E-4FC31233B83A}">
      <dsp:nvSpPr>
        <dsp:cNvPr id="0" name=""/>
        <dsp:cNvSpPr/>
      </dsp:nvSpPr>
      <dsp:spPr>
        <a:xfrm>
          <a:off x="1707863" y="817571"/>
          <a:ext cx="1167463" cy="700478"/>
        </a:xfrm>
        <a:prstGeom prst="rect">
          <a:avLst/>
        </a:prstGeom>
        <a:solidFill>
          <a:sysClr val="window" lastClr="FFFFFF"/>
        </a:solidFill>
        <a:ln w="28575">
          <a:solidFill>
            <a:srgbClr val="ED7D31">
              <a:lumMod val="75000"/>
            </a:srgbClr>
          </a:solidFill>
        </a:ln>
        <a:effectLst/>
      </dsp:spPr>
      <dsp:style>
        <a:lnRef idx="0">
          <a:scrgbClr r="0" g="0" b="0"/>
        </a:lnRef>
        <a:fillRef idx="3">
          <a:scrgbClr r="0" g="0" b="0"/>
        </a:fillRef>
        <a:effectRef idx="2">
          <a:scrgbClr r="0" g="0" b="0"/>
        </a:effectRef>
        <a:fontRef idx="minor">
          <a:schemeClr val="lt1"/>
        </a:fontRef>
      </dsp:style>
      <dsp: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rPr>
            <a:t>GESTIÓN </a:t>
          </a:r>
          <a:r>
            <a:rPr lang="en-US" sz="1050" b="1" kern="1200">
              <a:solidFill>
                <a:sysClr val="windowText" lastClr="000000"/>
              </a:solidFill>
              <a:latin typeface="Calibri" panose="020F0502020204030204"/>
              <a:ea typeface="+mn-ea"/>
              <a:cs typeface="+mn-cs"/>
            </a:rPr>
            <a:t>DOCUMENTAL - GD</a:t>
          </a:r>
          <a:endParaRPr lang="es-CO" sz="1050" b="1" kern="1200">
            <a:solidFill>
              <a:sysClr val="windowText" lastClr="000000"/>
            </a:solidFill>
            <a:latin typeface="Calibri" panose="020F0502020204030204"/>
            <a:ea typeface="+mn-ea"/>
            <a:cs typeface="+mn-cs"/>
          </a:endParaRPr>
        </a:p>
      </dsp:txBody>
      <dsp:txXfrm>
        <a:off x="1707863" y="817571"/>
        <a:ext cx="1167463" cy="700478"/>
      </dsp:txXfrm>
    </dsp:sp>
    <dsp:sp modelId="{6A6E50EE-50A6-4E3D-B932-FC32CF3827D3}">
      <dsp:nvSpPr>
        <dsp:cNvPr id="0" name=""/>
        <dsp:cNvSpPr/>
      </dsp:nvSpPr>
      <dsp:spPr>
        <a:xfrm>
          <a:off x="2992073" y="817571"/>
          <a:ext cx="1167463" cy="700478"/>
        </a:xfrm>
        <a:prstGeom prst="rect">
          <a:avLst/>
        </a:prstGeom>
        <a:solidFill>
          <a:sysClr val="window" lastClr="FFFFFF"/>
        </a:solidFill>
        <a:ln w="28575">
          <a:solidFill>
            <a:srgbClr val="ED7D31">
              <a:lumMod val="75000"/>
            </a:srgbClr>
          </a:solidFill>
        </a:ln>
        <a:effectLst/>
      </dsp:spPr>
      <dsp:style>
        <a:lnRef idx="0">
          <a:scrgbClr r="0" g="0" b="0"/>
        </a:lnRef>
        <a:fillRef idx="3">
          <a:scrgbClr r="0" g="0" b="0"/>
        </a:fillRef>
        <a:effectRef idx="2">
          <a:scrgbClr r="0" g="0" b="0"/>
        </a:effectRef>
        <a:fontRef idx="minor">
          <a:schemeClr val="lt1"/>
        </a:fontRef>
      </dsp:style>
      <dsp: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latin typeface="Calibri" panose="020F0502020204030204"/>
              <a:ea typeface="+mn-ea"/>
              <a:cs typeface="+mn-cs"/>
            </a:rPr>
            <a:t>GESTIÓN DE TECNOLOGÍA DE LA INFORMACIÓN - TI</a:t>
          </a:r>
          <a:endParaRPr lang="es-CO" sz="1050" b="1" kern="1200">
            <a:solidFill>
              <a:sysClr val="windowText" lastClr="000000"/>
            </a:solidFill>
            <a:latin typeface="Calibri" panose="020F0502020204030204"/>
            <a:ea typeface="+mn-ea"/>
            <a:cs typeface="+mn-cs"/>
          </a:endParaRPr>
        </a:p>
      </dsp:txBody>
      <dsp:txXfrm>
        <a:off x="2992073" y="817571"/>
        <a:ext cx="1167463" cy="700478"/>
      </dsp:txXfrm>
    </dsp:sp>
    <dsp:sp modelId="{E2DC3E0C-A058-4479-B756-3F64EBD61A52}">
      <dsp:nvSpPr>
        <dsp:cNvPr id="0" name=""/>
        <dsp:cNvSpPr/>
      </dsp:nvSpPr>
      <dsp:spPr>
        <a:xfrm>
          <a:off x="4276283" y="817571"/>
          <a:ext cx="1167463" cy="700478"/>
        </a:xfrm>
        <a:prstGeom prst="rect">
          <a:avLst/>
        </a:prstGeom>
        <a:solidFill>
          <a:sysClr val="window" lastClr="FFFFFF"/>
        </a:solidFill>
        <a:ln w="28575">
          <a:solidFill>
            <a:srgbClr val="ED7D31">
              <a:lumMod val="75000"/>
            </a:srgbClr>
          </a:solidFill>
        </a:ln>
        <a:effectLst/>
      </dsp:spPr>
      <dsp:style>
        <a:lnRef idx="0">
          <a:scrgbClr r="0" g="0" b="0"/>
        </a:lnRef>
        <a:fillRef idx="3">
          <a:scrgbClr r="0" g="0" b="0"/>
        </a:fillRef>
        <a:effectRef idx="2">
          <a:scrgbClr r="0" g="0" b="0"/>
        </a:effectRef>
        <a:fontRef idx="minor">
          <a:schemeClr val="lt1"/>
        </a:fontRef>
      </dsp:style>
      <dsp:txBody>
        <a:bodyPr spcFirstLastPara="0" vert="horz" wrap="square" lIns="41910" tIns="41910" rIns="41910" bIns="41910" numCol="1" spcCol="1270" anchor="ctr" anchorCtr="0">
          <a:noAutofit/>
        </a:bodyPr>
        <a:lstStyle/>
        <a:p>
          <a:pPr marL="0" lvl="0" indent="0" algn="ctr" defTabSz="466725">
            <a:lnSpc>
              <a:spcPct val="90000"/>
            </a:lnSpc>
            <a:spcBef>
              <a:spcPct val="0"/>
            </a:spcBef>
            <a:spcAft>
              <a:spcPct val="35000"/>
            </a:spcAft>
            <a:buFont typeface="Times New Roman" panose="02020603050405020304" pitchFamily="18" charset="0"/>
            <a:buNone/>
          </a:pPr>
          <a:r>
            <a:rPr lang="en-US" sz="1050" b="1" kern="1200">
              <a:solidFill>
                <a:sysClr val="windowText" lastClr="000000"/>
              </a:solidFill>
              <a:latin typeface="Calibri" panose="020F0502020204030204"/>
              <a:ea typeface="+mn-ea"/>
              <a:cs typeface="+mn-cs"/>
            </a:rPr>
            <a:t>RELACIONES CON PARTES INTERESADAS - PI</a:t>
          </a:r>
          <a:endParaRPr lang="es-CO" sz="1050" b="1" kern="1200">
            <a:solidFill>
              <a:sysClr val="windowText" lastClr="000000"/>
            </a:solidFill>
            <a:latin typeface="Calibri" panose="020F0502020204030204"/>
            <a:ea typeface="+mn-ea"/>
            <a:cs typeface="+mn-cs"/>
          </a:endParaRPr>
        </a:p>
      </dsp:txBody>
      <dsp:txXfrm>
        <a:off x="4276283" y="817571"/>
        <a:ext cx="1167463" cy="700478"/>
      </dsp:txXfrm>
    </dsp:sp>
  </dsp:spTree>
</dsp:drawing>
</file>

<file path=xl/diagrams/layout1.xml><?xml version="1.0" encoding="utf-8"?>
<dgm:layoutDef xmlns:dgm="http://schemas.openxmlformats.org/drawingml/2006/diagram" xmlns:a="http://schemas.openxmlformats.org/drawingml/2006/main" uniqueId="urn:microsoft.com/office/officeart/2005/8/layout/default">
  <dgm:title val=""/>
  <dgm:desc val=""/>
  <dgm:catLst>
    <dgm:cat type="list" pri="400"/>
  </dgm:catLst>
  <dgm:sampData>
    <dgm:dataModel>
      <dgm:ptLst>
        <dgm:pt modelId="0" type="doc"/>
        <dgm:pt modelId="1">
          <dgm:prSet phldr="1"/>
        </dgm:pt>
        <dgm:pt modelId="2">
          <dgm:prSet phldr="1"/>
        </dgm:pt>
        <dgm:pt modelId="3">
          <dgm:prSet phldr="1"/>
        </dgm:pt>
        <dgm:pt modelId="4">
          <dgm:prSet phldr="1"/>
        </dgm:pt>
        <dgm:pt modelId="5">
          <dgm:prSet phldr="1"/>
        </dgm:pt>
      </dgm:ptLst>
      <dgm:cxnLst>
        <dgm:cxn modelId="6" srcId="0" destId="1" srcOrd="0" destOrd="0"/>
        <dgm:cxn modelId="7" srcId="0" destId="2" srcOrd="1" destOrd="0"/>
        <dgm:cxn modelId="8" srcId="0" destId="3" srcOrd="2" destOrd="0"/>
        <dgm:cxn modelId="9" srcId="0" destId="4" srcOrd="3" destOrd="0"/>
        <dgm:cxn modelId="10" srcId="0" destId="5" srcOrd="4" destOrd="0"/>
      </dgm:cxnLst>
      <dgm:bg/>
      <dgm:whole/>
    </dgm:dataModel>
  </dgm:sampData>
  <dgm:styleData>
    <dgm:dataModel>
      <dgm:ptLst>
        <dgm:pt modelId="0" type="doc"/>
        <dgm:pt modelId="1"/>
        <dgm:pt modelId="2"/>
      </dgm:ptLst>
      <dgm:cxnLst>
        <dgm:cxn modelId="3" srcId="0" destId="1" srcOrd="0" destOrd="0"/>
        <dgm:cxn modelId="4" srcId="0" destId="2" srcOrd="1" destOrd="0"/>
      </dgm:cxnLst>
      <dgm:bg/>
      <dgm:whole/>
    </dgm:dataModel>
  </dgm:styleData>
  <dgm:clrData>
    <dgm:dataModel>
      <dgm:ptLst>
        <dgm:pt modelId="0" type="doc"/>
        <dgm:pt modelId="1"/>
        <dgm:pt modelId="2"/>
        <dgm:pt modelId="3"/>
        <dgm:pt modelId="4"/>
        <dgm:pt modelId="5"/>
        <dgm:pt modelId="6"/>
      </dgm:ptLst>
      <dgm:cxnLst>
        <dgm:cxn modelId="7" srcId="0" destId="1" srcOrd="0" destOrd="0"/>
        <dgm:cxn modelId="8" srcId="0" destId="2" srcOrd="1" destOrd="0"/>
        <dgm:cxn modelId="9" srcId="0" destId="3" srcOrd="2" destOrd="0"/>
        <dgm:cxn modelId="10" srcId="0" destId="4" srcOrd="3" destOrd="0"/>
        <dgm:cxn modelId="11" srcId="0" destId="5" srcOrd="4" destOrd="0"/>
        <dgm:cxn modelId="12" srcId="0" destId="6" srcOrd="5" destOrd="0"/>
      </dgm:cxnLst>
      <dgm:bg/>
      <dgm:whole/>
    </dgm:dataModel>
  </dgm:clrData>
  <dgm:layoutNode name="diagram">
    <dgm:varLst>
      <dgm:dir/>
      <dgm:resizeHandles val="exact"/>
    </dgm:varLst>
    <dgm:choose name="Name0">
      <dgm:if name="Name1" func="var" arg="dir" op="equ" val="norm">
        <dgm:alg type="snake">
          <dgm:param type="grDir" val="tL"/>
          <dgm:param type="flowDir" val="row"/>
          <dgm:param type="contDir" val="sameDir"/>
          <dgm:param type="off" val="ctr"/>
        </dgm:alg>
      </dgm:if>
      <dgm:else name="Name2">
        <dgm:alg type="snake">
          <dgm:param type="grDir" val="tR"/>
          <dgm:param type="flowDir" val="row"/>
          <dgm:param type="contDir" val="sameDir"/>
          <dgm:param type="off" val="ctr"/>
        </dgm:alg>
      </dgm:else>
    </dgm:choose>
    <dgm:shape xmlns:r="http://schemas.openxmlformats.org/officeDocument/2006/relationships" r:blip="">
      <dgm:adjLst/>
    </dgm:shape>
    <dgm:presOf/>
    <dgm:constrLst>
      <dgm:constr type="w" for="ch" forName="node" refType="w"/>
      <dgm:constr type="h" for="ch" forName="node" refType="w" refFor="ch" refForName="node" fact="0.6"/>
      <dgm:constr type="w" for="ch" forName="sibTrans" refType="w" refFor="ch" refForName="node" fact="0.1"/>
      <dgm:constr type="sp" refType="w" refFor="ch" refForName="sibTrans"/>
      <dgm:constr type="primFontSz" for="ch" forName="node" op="equ" val="65"/>
    </dgm:constrLst>
    <dgm:ruleLst/>
    <dgm:forEach name="Name3" axis="ch" ptType="node">
      <dgm:layoutNode name="node">
        <dgm:varLst>
          <dgm:bulletEnabled val="1"/>
        </dgm:varLst>
        <dgm:alg type="tx"/>
        <dgm:shape xmlns:r="http://schemas.openxmlformats.org/officeDocument/2006/relationships" type="rect" r:blip="">
          <dgm:adjLst/>
        </dgm:shape>
        <dgm:presOf axis="desOrSelf" ptType="node"/>
        <dgm:constrLst>
          <dgm:constr type="lMarg" refType="primFontSz" fact="0.3"/>
          <dgm:constr type="rMarg" refType="primFontSz" fact="0.3"/>
          <dgm:constr type="tMarg" refType="primFontSz" fact="0.3"/>
          <dgm:constr type="bMarg" refType="primFontSz" fact="0.3"/>
        </dgm:constrLst>
        <dgm:ruleLst>
          <dgm:rule type="primFontSz" val="5" fact="NaN" max="NaN"/>
        </dgm:ruleLst>
      </dgm:layoutNode>
      <dgm:forEach name="Name4" axis="followSib" ptType="sibTrans" cnt="1">
        <dgm:layoutNode name="sibTrans">
          <dgm:alg type="sp"/>
          <dgm:shape xmlns:r="http://schemas.openxmlformats.org/officeDocument/2006/relationships" r:blip="">
            <dgm:adjLst/>
          </dgm:shape>
          <dgm:presOf/>
          <dgm:constrLst/>
          <dgm:ruleLst/>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4">
  <dgm:title val=""/>
  <dgm:desc val=""/>
  <dgm:catLst>
    <dgm:cat type="simple" pri="10400"/>
  </dgm:catLst>
  <dgm:scene3d>
    <a:camera prst="orthographicFront"/>
    <a:lightRig rig="threePt" dir="t"/>
  </dgm:scene3d>
  <dgm:styleLbl name="node0">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lnNode1">
    <dgm:scene3d>
      <a:camera prst="orthographicFront"/>
      <a:lightRig rig="threePt" dir="t"/>
    </dgm:scene3d>
    <dgm:sp3d/>
    <dgm:txPr/>
    <dgm:style>
      <a:lnRef idx="1">
        <a:scrgbClr r="0" g="0" b="0"/>
      </a:lnRef>
      <a:fillRef idx="3">
        <a:scrgbClr r="0" g="0" b="0"/>
      </a:fillRef>
      <a:effectRef idx="2">
        <a:scrgbClr r="0" g="0" b="0"/>
      </a:effectRef>
      <a:fontRef idx="minor">
        <a:schemeClr val="lt1"/>
      </a:fontRef>
    </dgm:style>
  </dgm:styleLbl>
  <dgm:styleLbl name="vennNode1">
    <dgm:scene3d>
      <a:camera prst="orthographicFront"/>
      <a:lightRig rig="threePt" dir="t"/>
    </dgm:scene3d>
    <dgm:sp3d/>
    <dgm:txPr/>
    <dgm:style>
      <a:lnRef idx="0">
        <a:scrgbClr r="0" g="0" b="0"/>
      </a:lnRef>
      <a:fillRef idx="3">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1">
        <a:scrgbClr r="0" g="0" b="0"/>
      </a:lnRef>
      <a:fillRef idx="3">
        <a:scrgbClr r="0" g="0" b="0"/>
      </a:fillRef>
      <a:effectRef idx="2">
        <a:scrgbClr r="0" g="0" b="0"/>
      </a:effectRef>
      <a:fontRef idx="minor">
        <a:schemeClr val="lt1"/>
      </a:fontRef>
    </dgm:style>
  </dgm:styleLbl>
  <dgm:styleLbl name="node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node2">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node3">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node4">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fgImgPlace1">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alignImgPlace1">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bgImgPlace1">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sibTrans2D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1">
        <a:scrgbClr r="0" g="0" b="0"/>
      </a:effectRef>
      <a:fontRef idx="minor"/>
    </dgm:style>
  </dgm:styleLbl>
  <dgm:styleLbl name="asst0">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asst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asst2">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asst3">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asst4">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parChTrans2D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parChTrans2D2">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parChTrans2D3">
    <dgm:scene3d>
      <a:camera prst="orthographicFront"/>
      <a:lightRig rig="threePt" dir="t"/>
    </dgm:scene3d>
    <dgm:sp3d/>
    <dgm:txPr/>
    <dgm:style>
      <a:lnRef idx="1">
        <a:scrgbClr r="0" g="0" b="0"/>
      </a:lnRef>
      <a:fillRef idx="3">
        <a:scrgbClr r="0" g="0" b="0"/>
      </a:fillRef>
      <a:effectRef idx="2">
        <a:scrgbClr r="0" g="0" b="0"/>
      </a:effectRef>
      <a:fontRef idx="minor">
        <a:schemeClr val="lt1"/>
      </a:fontRef>
    </dgm:style>
  </dgm:styleLbl>
  <dgm:styleLbl name="parChTrans2D4">
    <dgm:scene3d>
      <a:camera prst="orthographicFront"/>
      <a:lightRig rig="threePt" dir="t"/>
    </dgm:scene3d>
    <dgm:sp3d/>
    <dgm:txPr/>
    <dgm:style>
      <a:lnRef idx="1">
        <a:scrgbClr r="0" g="0" b="0"/>
      </a:lnRef>
      <a:fillRef idx="3">
        <a:scrgbClr r="0" g="0" b="0"/>
      </a:fillRef>
      <a:effectRef idx="2">
        <a:scrgbClr r="0" g="0" b="0"/>
      </a:effectRef>
      <a:fontRef idx="minor">
        <a:schemeClr val="lt1"/>
      </a:fontRef>
    </dgm:style>
  </dgm:styleLbl>
  <dgm:styleLbl name="parCh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0">
        <a:scrgbClr r="0" g="0" b="0"/>
      </a:lnRef>
      <a:fillRef idx="3">
        <a:scrgbClr r="0" g="0" b="0"/>
      </a:fillRef>
      <a:effectRef idx="2">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8" Type="http://schemas.openxmlformats.org/officeDocument/2006/relationships/hyperlink" Target="#OP!A1"/><Relationship Id="rId13" Type="http://schemas.openxmlformats.org/officeDocument/2006/relationships/hyperlink" Target="#GE!A1"/><Relationship Id="rId3" Type="http://schemas.openxmlformats.org/officeDocument/2006/relationships/diagramQuickStyle" Target="../diagrams/quickStyle1.xml"/><Relationship Id="rId7" Type="http://schemas.openxmlformats.org/officeDocument/2006/relationships/hyperlink" Target="#ES!A1"/><Relationship Id="rId12" Type="http://schemas.openxmlformats.org/officeDocument/2006/relationships/hyperlink" Target="#DA!A1"/><Relationship Id="rId2" Type="http://schemas.openxmlformats.org/officeDocument/2006/relationships/diagramLayout" Target="../diagrams/layout1.xml"/><Relationship Id="rId1" Type="http://schemas.openxmlformats.org/officeDocument/2006/relationships/diagramData" Target="../diagrams/data1.xml"/><Relationship Id="rId6" Type="http://schemas.openxmlformats.org/officeDocument/2006/relationships/hyperlink" Target="#'CA-SVCA-LASH'!A1"/><Relationship Id="rId11" Type="http://schemas.openxmlformats.org/officeDocument/2006/relationships/hyperlink" Target="#RA!A1"/><Relationship Id="rId5" Type="http://schemas.microsoft.com/office/2007/relationships/diagramDrawing" Target="../diagrams/drawing1.xml"/><Relationship Id="rId10" Type="http://schemas.openxmlformats.org/officeDocument/2006/relationships/hyperlink" Target="#OA!A1"/><Relationship Id="rId4" Type="http://schemas.openxmlformats.org/officeDocument/2006/relationships/diagramColors" Target="../diagrams/colors1.xml"/><Relationship Id="rId9" Type="http://schemas.openxmlformats.org/officeDocument/2006/relationships/hyperlink" Target="#CC!A1"/><Relationship Id="rId14"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4</xdr:col>
      <xdr:colOff>0</xdr:colOff>
      <xdr:row>29</xdr:row>
      <xdr:rowOff>189381</xdr:rowOff>
    </xdr:from>
    <xdr:to>
      <xdr:col>11</xdr:col>
      <xdr:colOff>533400</xdr:colOff>
      <xdr:row>37</xdr:row>
      <xdr:rowOff>183777</xdr:rowOff>
    </xdr:to>
    <xdr:graphicFrame macro="">
      <xdr:nvGraphicFramePr>
        <xdr:cNvPr id="2" name="Diagram 2">
          <a:extLst>
            <a:ext uri="{FF2B5EF4-FFF2-40B4-BE49-F238E27FC236}">
              <a16:creationId xmlns:a16="http://schemas.microsoft.com/office/drawing/2014/main" id="{C0FF297F-BE0A-B048-B6F6-2A603A85846E}"/>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xdr:from>
      <xdr:col>0</xdr:col>
      <xdr:colOff>287307</xdr:colOff>
      <xdr:row>6</xdr:row>
      <xdr:rowOff>48066</xdr:rowOff>
    </xdr:from>
    <xdr:to>
      <xdr:col>12</xdr:col>
      <xdr:colOff>0</xdr:colOff>
      <xdr:row>45</xdr:row>
      <xdr:rowOff>148919</xdr:rowOff>
    </xdr:to>
    <xdr:sp macro="" textlink="">
      <xdr:nvSpPr>
        <xdr:cNvPr id="3" name="Rectángulo: esquinas redondeadas 14">
          <a:extLst>
            <a:ext uri="{FF2B5EF4-FFF2-40B4-BE49-F238E27FC236}">
              <a16:creationId xmlns:a16="http://schemas.microsoft.com/office/drawing/2014/main" id="{A76F763F-0A93-234C-8DDA-2EDB3427B83D}"/>
            </a:ext>
          </a:extLst>
        </xdr:cNvPr>
        <xdr:cNvSpPr/>
      </xdr:nvSpPr>
      <xdr:spPr>
        <a:xfrm>
          <a:off x="287307" y="1473288"/>
          <a:ext cx="10197249" cy="7805520"/>
        </a:xfrm>
        <a:prstGeom prst="roundRect">
          <a:avLst/>
        </a:prstGeom>
        <a:noFill/>
        <a:ln w="28575">
          <a:solidFill>
            <a:schemeClr val="accent3">
              <a:lumMod val="50000"/>
            </a:schemeClr>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285750</xdr:colOff>
      <xdr:row>11</xdr:row>
      <xdr:rowOff>169333</xdr:rowOff>
    </xdr:from>
    <xdr:to>
      <xdr:col>10</xdr:col>
      <xdr:colOff>560917</xdr:colOff>
      <xdr:row>14</xdr:row>
      <xdr:rowOff>126830</xdr:rowOff>
    </xdr:to>
    <xdr:sp macro="" textlink="">
      <xdr:nvSpPr>
        <xdr:cNvPr id="4" name="CuadroTexto 3">
          <a:hlinkClick xmlns:r="http://schemas.openxmlformats.org/officeDocument/2006/relationships" r:id="rId6"/>
          <a:extLst>
            <a:ext uri="{FF2B5EF4-FFF2-40B4-BE49-F238E27FC236}">
              <a16:creationId xmlns:a16="http://schemas.microsoft.com/office/drawing/2014/main" id="{2B08FB7F-92AB-D944-97FA-61838E3E8A62}"/>
            </a:ext>
          </a:extLst>
        </xdr:cNvPr>
        <xdr:cNvSpPr txBox="1"/>
      </xdr:nvSpPr>
      <xdr:spPr>
        <a:xfrm>
          <a:off x="4487333" y="2518833"/>
          <a:ext cx="4085167" cy="528997"/>
        </a:xfrm>
        <a:prstGeom prst="rect">
          <a:avLst/>
        </a:prstGeom>
        <a:solidFill>
          <a:schemeClr val="bg1"/>
        </a:solidFill>
        <a:ln w="28575">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lvl="0" indent="0" algn="ctr" defTabSz="444500">
            <a:lnSpc>
              <a:spcPct val="90000"/>
            </a:lnSpc>
            <a:spcBef>
              <a:spcPct val="0"/>
            </a:spcBef>
            <a:spcAft>
              <a:spcPct val="35000"/>
            </a:spcAft>
          </a:pPr>
          <a:r>
            <a:rPr lang="es-CO" sz="1300" b="1">
              <a:solidFill>
                <a:sysClr val="windowText" lastClr="000000"/>
              </a:solidFill>
              <a:latin typeface="+mn-lt"/>
              <a:ea typeface="+mn-ea"/>
              <a:cs typeface="+mn-cs"/>
            </a:rPr>
            <a:t>GESTIÓN DEL CONOCIMIENTO AMBIENTAL - CA -SVCA- LASH</a:t>
          </a:r>
        </a:p>
      </xdr:txBody>
    </xdr:sp>
    <xdr:clientData/>
  </xdr:twoCellAnchor>
  <xdr:twoCellAnchor>
    <xdr:from>
      <xdr:col>5</xdr:col>
      <xdr:colOff>370418</xdr:colOff>
      <xdr:row>40</xdr:row>
      <xdr:rowOff>108165</xdr:rowOff>
    </xdr:from>
    <xdr:to>
      <xdr:col>10</xdr:col>
      <xdr:colOff>687918</xdr:colOff>
      <xdr:row>42</xdr:row>
      <xdr:rowOff>116417</xdr:rowOff>
    </xdr:to>
    <xdr:sp macro="" textlink="">
      <xdr:nvSpPr>
        <xdr:cNvPr id="5" name="CuadroTexto 4">
          <a:hlinkClick xmlns:r="http://schemas.openxmlformats.org/officeDocument/2006/relationships" r:id="rId7"/>
          <a:extLst>
            <a:ext uri="{FF2B5EF4-FFF2-40B4-BE49-F238E27FC236}">
              <a16:creationId xmlns:a16="http://schemas.microsoft.com/office/drawing/2014/main" id="{67C2291B-6110-C441-A595-D70708E653FD}"/>
            </a:ext>
          </a:extLst>
        </xdr:cNvPr>
        <xdr:cNvSpPr txBox="1"/>
      </xdr:nvSpPr>
      <xdr:spPr>
        <a:xfrm>
          <a:off x="4993218" y="7982165"/>
          <a:ext cx="4445000" cy="389252"/>
        </a:xfrm>
        <a:prstGeom prst="rect">
          <a:avLst/>
        </a:prstGeom>
        <a:solidFill>
          <a:schemeClr val="bg1"/>
        </a:solidFill>
        <a:ln w="28575">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lvl="0" indent="0" algn="ctr" defTabSz="466725">
            <a:lnSpc>
              <a:spcPct val="90000"/>
            </a:lnSpc>
            <a:spcBef>
              <a:spcPct val="0"/>
            </a:spcBef>
            <a:spcAft>
              <a:spcPct val="35000"/>
            </a:spcAft>
          </a:pPr>
          <a:r>
            <a:rPr lang="es-CO" sz="1300" b="1">
              <a:solidFill>
                <a:sysClr val="windowText" lastClr="000000"/>
              </a:solidFill>
              <a:latin typeface="+mn-lt"/>
              <a:ea typeface="+mn-ea"/>
              <a:cs typeface="+mn-cs"/>
            </a:rPr>
            <a:t>EVALUACIÓN Y SEGUIMIENTO AL SIGC - ES</a:t>
          </a:r>
        </a:p>
      </xdr:txBody>
    </xdr:sp>
    <xdr:clientData/>
  </xdr:twoCellAnchor>
  <xdr:twoCellAnchor>
    <xdr:from>
      <xdr:col>5</xdr:col>
      <xdr:colOff>295275</xdr:colOff>
      <xdr:row>15</xdr:row>
      <xdr:rowOff>101698</xdr:rowOff>
    </xdr:from>
    <xdr:to>
      <xdr:col>10</xdr:col>
      <xdr:colOff>547687</xdr:colOff>
      <xdr:row>17</xdr:row>
      <xdr:rowOff>41105</xdr:rowOff>
    </xdr:to>
    <xdr:sp macro="" textlink="">
      <xdr:nvSpPr>
        <xdr:cNvPr id="6" name="CuadroTexto 5">
          <a:hlinkClick xmlns:r="http://schemas.openxmlformats.org/officeDocument/2006/relationships" r:id="rId8"/>
          <a:extLst>
            <a:ext uri="{FF2B5EF4-FFF2-40B4-BE49-F238E27FC236}">
              <a16:creationId xmlns:a16="http://schemas.microsoft.com/office/drawing/2014/main" id="{F62F8F9E-56C8-6F43-89EE-C1208A378455}"/>
            </a:ext>
          </a:extLst>
        </xdr:cNvPr>
        <xdr:cNvSpPr txBox="1"/>
      </xdr:nvSpPr>
      <xdr:spPr>
        <a:xfrm>
          <a:off x="4918075" y="3213198"/>
          <a:ext cx="4379912" cy="320407"/>
        </a:xfrm>
        <a:prstGeom prst="rect">
          <a:avLst/>
        </a:prstGeom>
        <a:solidFill>
          <a:schemeClr val="bg1"/>
        </a:solidFill>
        <a:ln w="28575">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lvl="0" indent="0" algn="ctr" defTabSz="444500">
            <a:lnSpc>
              <a:spcPct val="90000"/>
            </a:lnSpc>
            <a:spcBef>
              <a:spcPct val="0"/>
            </a:spcBef>
            <a:spcAft>
              <a:spcPct val="35000"/>
            </a:spcAft>
          </a:pPr>
          <a:r>
            <a:rPr lang="es-CO" sz="1300" b="1">
              <a:solidFill>
                <a:sysClr val="windowText" lastClr="000000"/>
              </a:solidFill>
              <a:latin typeface="+mn-lt"/>
              <a:ea typeface="+mn-ea"/>
              <a:cs typeface="+mn-cs"/>
            </a:rPr>
            <a:t>ORDENAMIENTO Y PLANIFICACIÓN AMBIENTAL - OP</a:t>
          </a:r>
        </a:p>
      </xdr:txBody>
    </xdr:sp>
    <xdr:clientData/>
  </xdr:twoCellAnchor>
  <xdr:twoCellAnchor>
    <xdr:from>
      <xdr:col>5</xdr:col>
      <xdr:colOff>281109</xdr:colOff>
      <xdr:row>18</xdr:row>
      <xdr:rowOff>6448</xdr:rowOff>
    </xdr:from>
    <xdr:to>
      <xdr:col>10</xdr:col>
      <xdr:colOff>560917</xdr:colOff>
      <xdr:row>19</xdr:row>
      <xdr:rowOff>136355</xdr:rowOff>
    </xdr:to>
    <xdr:sp macro="" textlink="">
      <xdr:nvSpPr>
        <xdr:cNvPr id="7" name="CuadroTexto 6">
          <a:hlinkClick xmlns:r="http://schemas.openxmlformats.org/officeDocument/2006/relationships" r:id="rId9"/>
          <a:extLst>
            <a:ext uri="{FF2B5EF4-FFF2-40B4-BE49-F238E27FC236}">
              <a16:creationId xmlns:a16="http://schemas.microsoft.com/office/drawing/2014/main" id="{4824D886-1A15-3748-8B5B-E0C702BE7EEF}"/>
            </a:ext>
          </a:extLst>
        </xdr:cNvPr>
        <xdr:cNvSpPr txBox="1"/>
      </xdr:nvSpPr>
      <xdr:spPr>
        <a:xfrm>
          <a:off x="4903909" y="3689448"/>
          <a:ext cx="4407308" cy="320407"/>
        </a:xfrm>
        <a:prstGeom prst="rect">
          <a:avLst/>
        </a:prstGeom>
        <a:solidFill>
          <a:schemeClr val="bg1"/>
        </a:solidFill>
        <a:ln w="28575">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lvl="0" indent="0" algn="ctr" defTabSz="444500">
            <a:lnSpc>
              <a:spcPct val="90000"/>
            </a:lnSpc>
            <a:spcBef>
              <a:spcPct val="0"/>
            </a:spcBef>
            <a:spcAft>
              <a:spcPct val="35000"/>
            </a:spcAft>
          </a:pPr>
          <a:r>
            <a:rPr lang="es-CO" sz="1300" b="1">
              <a:solidFill>
                <a:sysClr val="windowText" lastClr="000000"/>
              </a:solidFill>
              <a:latin typeface="+mn-lt"/>
              <a:ea typeface="+mn-ea"/>
              <a:cs typeface="+mn-cs"/>
            </a:rPr>
            <a:t>CULTURA AMBIENTAL - CC</a:t>
          </a:r>
        </a:p>
      </xdr:txBody>
    </xdr:sp>
    <xdr:clientData/>
  </xdr:twoCellAnchor>
  <xdr:twoCellAnchor>
    <xdr:from>
      <xdr:col>5</xdr:col>
      <xdr:colOff>295275</xdr:colOff>
      <xdr:row>20</xdr:row>
      <xdr:rowOff>130273</xdr:rowOff>
    </xdr:from>
    <xdr:to>
      <xdr:col>10</xdr:col>
      <xdr:colOff>571500</xdr:colOff>
      <xdr:row>22</xdr:row>
      <xdr:rowOff>69680</xdr:rowOff>
    </xdr:to>
    <xdr:sp macro="" textlink="">
      <xdr:nvSpPr>
        <xdr:cNvPr id="8" name="CuadroTexto 7">
          <a:hlinkClick xmlns:r="http://schemas.openxmlformats.org/officeDocument/2006/relationships" r:id="rId10"/>
          <a:extLst>
            <a:ext uri="{FF2B5EF4-FFF2-40B4-BE49-F238E27FC236}">
              <a16:creationId xmlns:a16="http://schemas.microsoft.com/office/drawing/2014/main" id="{FC9D01F3-28ED-574D-A995-C2324BD7B51F}"/>
            </a:ext>
          </a:extLst>
        </xdr:cNvPr>
        <xdr:cNvSpPr txBox="1"/>
      </xdr:nvSpPr>
      <xdr:spPr>
        <a:xfrm>
          <a:off x="4918075" y="4194273"/>
          <a:ext cx="4403725" cy="320407"/>
        </a:xfrm>
        <a:prstGeom prst="rect">
          <a:avLst/>
        </a:prstGeom>
        <a:solidFill>
          <a:schemeClr val="bg1"/>
        </a:solidFill>
        <a:ln w="28575">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lvl="0" indent="0" algn="ctr" defTabSz="444500">
            <a:lnSpc>
              <a:spcPct val="90000"/>
            </a:lnSpc>
            <a:spcBef>
              <a:spcPct val="0"/>
            </a:spcBef>
            <a:spcAft>
              <a:spcPct val="35000"/>
            </a:spcAft>
          </a:pPr>
          <a:r>
            <a:rPr lang="es-CO" sz="1300" b="1">
              <a:solidFill>
                <a:sysClr val="windowText" lastClr="000000"/>
              </a:solidFill>
              <a:latin typeface="+mn-lt"/>
              <a:ea typeface="+mn-ea"/>
              <a:cs typeface="+mn-cs"/>
            </a:rPr>
            <a:t>GESTIÓN INTEGRAL DE LA OFERTA AMBIENTAL - OA</a:t>
          </a:r>
        </a:p>
      </xdr:txBody>
    </xdr:sp>
    <xdr:clientData/>
  </xdr:twoCellAnchor>
  <xdr:twoCellAnchor>
    <xdr:from>
      <xdr:col>5</xdr:col>
      <xdr:colOff>295275</xdr:colOff>
      <xdr:row>23</xdr:row>
      <xdr:rowOff>92173</xdr:rowOff>
    </xdr:from>
    <xdr:to>
      <xdr:col>10</xdr:col>
      <xdr:colOff>571500</xdr:colOff>
      <xdr:row>25</xdr:row>
      <xdr:rowOff>31580</xdr:rowOff>
    </xdr:to>
    <xdr:sp macro="" textlink="">
      <xdr:nvSpPr>
        <xdr:cNvPr id="9" name="CuadroTexto 8">
          <a:hlinkClick xmlns:r="http://schemas.openxmlformats.org/officeDocument/2006/relationships" r:id="rId11"/>
          <a:extLst>
            <a:ext uri="{FF2B5EF4-FFF2-40B4-BE49-F238E27FC236}">
              <a16:creationId xmlns:a16="http://schemas.microsoft.com/office/drawing/2014/main" id="{82CD1213-6866-D044-86F4-9EC25B5E2845}"/>
            </a:ext>
          </a:extLst>
        </xdr:cNvPr>
        <xdr:cNvSpPr txBox="1"/>
      </xdr:nvSpPr>
      <xdr:spPr>
        <a:xfrm>
          <a:off x="4918075" y="4727673"/>
          <a:ext cx="4403725" cy="320407"/>
        </a:xfrm>
        <a:prstGeom prst="rect">
          <a:avLst/>
        </a:prstGeom>
        <a:solidFill>
          <a:schemeClr val="bg1"/>
        </a:solidFill>
        <a:ln w="28575">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lvl="0" indent="0" algn="ctr" defTabSz="444500">
            <a:lnSpc>
              <a:spcPct val="90000"/>
            </a:lnSpc>
            <a:spcBef>
              <a:spcPct val="0"/>
            </a:spcBef>
            <a:spcAft>
              <a:spcPct val="35000"/>
            </a:spcAft>
          </a:pPr>
          <a:r>
            <a:rPr lang="es-CO" sz="1300" b="1">
              <a:solidFill>
                <a:sysClr val="windowText" lastClr="000000"/>
              </a:solidFill>
              <a:latin typeface="+mn-lt"/>
              <a:ea typeface="+mn-ea"/>
              <a:cs typeface="+mn-cs"/>
            </a:rPr>
            <a:t>GESTIÓN DEL RIESGO AMBIENTAL TERRITORIAL - RA</a:t>
          </a:r>
        </a:p>
      </xdr:txBody>
    </xdr:sp>
    <xdr:clientData/>
  </xdr:twoCellAnchor>
  <xdr:twoCellAnchor>
    <xdr:from>
      <xdr:col>5</xdr:col>
      <xdr:colOff>323850</xdr:colOff>
      <xdr:row>26</xdr:row>
      <xdr:rowOff>35023</xdr:rowOff>
    </xdr:from>
    <xdr:to>
      <xdr:col>10</xdr:col>
      <xdr:colOff>571500</xdr:colOff>
      <xdr:row>28</xdr:row>
      <xdr:rowOff>116417</xdr:rowOff>
    </xdr:to>
    <xdr:sp macro="" textlink="">
      <xdr:nvSpPr>
        <xdr:cNvPr id="10" name="CuadroTexto 9">
          <a:hlinkClick xmlns:r="http://schemas.openxmlformats.org/officeDocument/2006/relationships" r:id="rId12"/>
          <a:extLst>
            <a:ext uri="{FF2B5EF4-FFF2-40B4-BE49-F238E27FC236}">
              <a16:creationId xmlns:a16="http://schemas.microsoft.com/office/drawing/2014/main" id="{A9D63DA3-18A8-3147-8F97-09C58A8DA93E}"/>
            </a:ext>
          </a:extLst>
        </xdr:cNvPr>
        <xdr:cNvSpPr txBox="1"/>
      </xdr:nvSpPr>
      <xdr:spPr>
        <a:xfrm>
          <a:off x="4946650" y="5242023"/>
          <a:ext cx="4375150" cy="462394"/>
        </a:xfrm>
        <a:prstGeom prst="rect">
          <a:avLst/>
        </a:prstGeom>
        <a:solidFill>
          <a:schemeClr val="bg1"/>
        </a:solidFill>
        <a:ln w="28575">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lvl="0" indent="0" algn="ctr" defTabSz="444500">
            <a:lnSpc>
              <a:spcPct val="90000"/>
            </a:lnSpc>
            <a:spcBef>
              <a:spcPct val="0"/>
            </a:spcBef>
            <a:spcAft>
              <a:spcPct val="35000"/>
            </a:spcAft>
          </a:pPr>
          <a:r>
            <a:rPr lang="es-CO" sz="1300" b="1">
              <a:solidFill>
                <a:sysClr val="windowText" lastClr="000000"/>
              </a:solidFill>
              <a:latin typeface="+mn-lt"/>
              <a:ea typeface="+mn-ea"/>
              <a:cs typeface="+mn-cs"/>
            </a:rPr>
            <a:t>EVALUACIÓN Y CONTROL A LA DEMANDA AMBIENTAL - DA</a:t>
          </a:r>
        </a:p>
      </xdr:txBody>
    </xdr:sp>
    <xdr:clientData/>
  </xdr:twoCellAnchor>
  <xdr:twoCellAnchor>
    <xdr:from>
      <xdr:col>5</xdr:col>
      <xdr:colOff>293157</xdr:colOff>
      <xdr:row>7</xdr:row>
      <xdr:rowOff>172508</xdr:rowOff>
    </xdr:from>
    <xdr:to>
      <xdr:col>10</xdr:col>
      <xdr:colOff>550332</xdr:colOff>
      <xdr:row>10</xdr:row>
      <xdr:rowOff>63499</xdr:rowOff>
    </xdr:to>
    <xdr:sp macro="" textlink="">
      <xdr:nvSpPr>
        <xdr:cNvPr id="11" name="CuadroTexto 10">
          <a:hlinkClick xmlns:r="http://schemas.openxmlformats.org/officeDocument/2006/relationships" r:id="rId13"/>
          <a:extLst>
            <a:ext uri="{FF2B5EF4-FFF2-40B4-BE49-F238E27FC236}">
              <a16:creationId xmlns:a16="http://schemas.microsoft.com/office/drawing/2014/main" id="{F6C861AB-8715-6A4F-ADA9-6D934E3E0BB9}"/>
            </a:ext>
          </a:extLst>
        </xdr:cNvPr>
        <xdr:cNvSpPr txBox="1"/>
      </xdr:nvSpPr>
      <xdr:spPr>
        <a:xfrm>
          <a:off x="4915957" y="1760008"/>
          <a:ext cx="4384675" cy="462491"/>
        </a:xfrm>
        <a:prstGeom prst="rect">
          <a:avLst/>
        </a:prstGeom>
        <a:solidFill>
          <a:schemeClr val="bg1"/>
        </a:solidFill>
        <a:ln w="28575">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lvl="0" indent="0" algn="ctr" defTabSz="466725">
            <a:lnSpc>
              <a:spcPct val="90000"/>
            </a:lnSpc>
            <a:spcBef>
              <a:spcPct val="0"/>
            </a:spcBef>
            <a:spcAft>
              <a:spcPct val="35000"/>
            </a:spcAft>
          </a:pPr>
          <a:r>
            <a:rPr lang="es-CO" sz="1300" b="1">
              <a:solidFill>
                <a:sysClr val="windowText" lastClr="000000"/>
              </a:solidFill>
              <a:latin typeface="+mn-lt"/>
              <a:ea typeface="+mn-ea"/>
              <a:cs typeface="+mn-cs"/>
            </a:rPr>
            <a:t>GESTIÓN</a:t>
          </a:r>
          <a:r>
            <a:rPr lang="es-CO" sz="1300" b="1" baseline="0">
              <a:solidFill>
                <a:sysClr val="windowText" lastClr="000000"/>
              </a:solidFill>
              <a:latin typeface="+mn-lt"/>
              <a:ea typeface="+mn-ea"/>
              <a:cs typeface="+mn-cs"/>
            </a:rPr>
            <a:t> ESTRATÉGICA - GE</a:t>
          </a:r>
          <a:endParaRPr lang="es-CO" sz="1300" b="1">
            <a:solidFill>
              <a:sysClr val="windowText" lastClr="000000"/>
            </a:solidFill>
            <a:latin typeface="+mn-lt"/>
            <a:ea typeface="+mn-ea"/>
            <a:cs typeface="+mn-cs"/>
          </a:endParaRPr>
        </a:p>
      </xdr:txBody>
    </xdr:sp>
    <xdr:clientData/>
  </xdr:twoCellAnchor>
  <xdr:twoCellAnchor editAs="oneCell">
    <xdr:from>
      <xdr:col>11</xdr:col>
      <xdr:colOff>25136</xdr:colOff>
      <xdr:row>0</xdr:row>
      <xdr:rowOff>0</xdr:rowOff>
    </xdr:from>
    <xdr:to>
      <xdr:col>14</xdr:col>
      <xdr:colOff>412750</xdr:colOff>
      <xdr:row>11</xdr:row>
      <xdr:rowOff>74082</xdr:rowOff>
    </xdr:to>
    <xdr:pic>
      <xdr:nvPicPr>
        <xdr:cNvPr id="12" name="Imagen 11">
          <a:extLst>
            <a:ext uri="{FF2B5EF4-FFF2-40B4-BE49-F238E27FC236}">
              <a16:creationId xmlns:a16="http://schemas.microsoft.com/office/drawing/2014/main" id="{2B187516-936C-0441-9ACA-3DC916F95ECC}"/>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8798719" y="0"/>
          <a:ext cx="2673614" cy="24235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2</xdr:col>
      <xdr:colOff>262847</xdr:colOff>
      <xdr:row>4</xdr:row>
      <xdr:rowOff>12674</xdr:rowOff>
    </xdr:to>
    <xdr:pic>
      <xdr:nvPicPr>
        <xdr:cNvPr id="2" name="Imagen 2">
          <a:extLst>
            <a:ext uri="{FF2B5EF4-FFF2-40B4-BE49-F238E27FC236}">
              <a16:creationId xmlns:a16="http://schemas.microsoft.com/office/drawing/2014/main" id="{CECA15B1-746F-4BD5-84A7-2773D5CC24E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989673"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2</xdr:col>
      <xdr:colOff>400166</xdr:colOff>
      <xdr:row>4</xdr:row>
      <xdr:rowOff>12674</xdr:rowOff>
    </xdr:to>
    <xdr:pic>
      <xdr:nvPicPr>
        <xdr:cNvPr id="2" name="Imagen 2">
          <a:extLst>
            <a:ext uri="{FF2B5EF4-FFF2-40B4-BE49-F238E27FC236}">
              <a16:creationId xmlns:a16="http://schemas.microsoft.com/office/drawing/2014/main" id="{B65F1562-808D-4DAB-9823-70FAA3446C8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700748"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3</xdr:col>
      <xdr:colOff>410</xdr:colOff>
      <xdr:row>4</xdr:row>
      <xdr:rowOff>12674</xdr:rowOff>
    </xdr:to>
    <xdr:pic>
      <xdr:nvPicPr>
        <xdr:cNvPr id="2" name="Imagen 2">
          <a:extLst>
            <a:ext uri="{FF2B5EF4-FFF2-40B4-BE49-F238E27FC236}">
              <a16:creationId xmlns:a16="http://schemas.microsoft.com/office/drawing/2014/main" id="{2FF3BC82-889B-CE4B-8F6E-A129426CFA8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974886"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2</xdr:col>
      <xdr:colOff>2497</xdr:colOff>
      <xdr:row>4</xdr:row>
      <xdr:rowOff>12674</xdr:rowOff>
    </xdr:to>
    <xdr:pic>
      <xdr:nvPicPr>
        <xdr:cNvPr id="2" name="Imagen 2">
          <a:extLst>
            <a:ext uri="{FF2B5EF4-FFF2-40B4-BE49-F238E27FC236}">
              <a16:creationId xmlns:a16="http://schemas.microsoft.com/office/drawing/2014/main" id="{AC7ACEF6-8F9F-444E-B9F0-858A5072FD6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986498"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2</xdr:col>
      <xdr:colOff>381</xdr:colOff>
      <xdr:row>4</xdr:row>
      <xdr:rowOff>12674</xdr:rowOff>
    </xdr:to>
    <xdr:pic>
      <xdr:nvPicPr>
        <xdr:cNvPr id="2" name="Imagen 2">
          <a:extLst>
            <a:ext uri="{FF2B5EF4-FFF2-40B4-BE49-F238E27FC236}">
              <a16:creationId xmlns:a16="http://schemas.microsoft.com/office/drawing/2014/main" id="{A8DF1886-0149-734E-B74C-9DDF11EE3E7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989673"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2</xdr:col>
      <xdr:colOff>383497</xdr:colOff>
      <xdr:row>4</xdr:row>
      <xdr:rowOff>12674</xdr:rowOff>
    </xdr:to>
    <xdr:pic>
      <xdr:nvPicPr>
        <xdr:cNvPr id="2" name="Imagen 2">
          <a:extLst>
            <a:ext uri="{FF2B5EF4-FFF2-40B4-BE49-F238E27FC236}">
              <a16:creationId xmlns:a16="http://schemas.microsoft.com/office/drawing/2014/main" id="{E3A1AC4D-DFDD-9E45-AF53-7BA39C1C712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989673"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oneCellAnchor>
    <xdr:from>
      <xdr:col>0</xdr:col>
      <xdr:colOff>682999</xdr:colOff>
      <xdr:row>0</xdr:row>
      <xdr:rowOff>0</xdr:rowOff>
    </xdr:from>
    <xdr:ext cx="1622051" cy="800100"/>
    <xdr:pic>
      <xdr:nvPicPr>
        <xdr:cNvPr id="2" name="Imagen 2">
          <a:extLst>
            <a:ext uri="{FF2B5EF4-FFF2-40B4-BE49-F238E27FC236}">
              <a16:creationId xmlns:a16="http://schemas.microsoft.com/office/drawing/2014/main" id="{84469E35-3B31-774D-BE2E-6166AD258E1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682999" y="0"/>
          <a:ext cx="1622051"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9.xml><?xml version="1.0" encoding="utf-8"?>
<xdr:wsDr xmlns:xdr="http://schemas.openxmlformats.org/drawingml/2006/spreadsheetDrawing" xmlns:a="http://schemas.openxmlformats.org/drawingml/2006/main">
  <xdr:twoCellAnchor editAs="oneCell">
    <xdr:from>
      <xdr:col>1</xdr:col>
      <xdr:colOff>44824</xdr:colOff>
      <xdr:row>0</xdr:row>
      <xdr:rowOff>0</xdr:rowOff>
    </xdr:from>
    <xdr:to>
      <xdr:col>3</xdr:col>
      <xdr:colOff>200025</xdr:colOff>
      <xdr:row>4</xdr:row>
      <xdr:rowOff>12674</xdr:rowOff>
    </xdr:to>
    <xdr:pic>
      <xdr:nvPicPr>
        <xdr:cNvPr id="2" name="Imagen 2">
          <a:extLst>
            <a:ext uri="{FF2B5EF4-FFF2-40B4-BE49-F238E27FC236}">
              <a16:creationId xmlns:a16="http://schemas.microsoft.com/office/drawing/2014/main" id="{EA6ACE56-CFF6-1245-B4BB-2A7408862D3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902074" y="0"/>
          <a:ext cx="1488701"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2</xdr:col>
      <xdr:colOff>352425</xdr:colOff>
      <xdr:row>4</xdr:row>
      <xdr:rowOff>12674</xdr:rowOff>
    </xdr:to>
    <xdr:pic>
      <xdr:nvPicPr>
        <xdr:cNvPr id="2" name="Imagen 2">
          <a:extLst>
            <a:ext uri="{FF2B5EF4-FFF2-40B4-BE49-F238E27FC236}">
              <a16:creationId xmlns:a16="http://schemas.microsoft.com/office/drawing/2014/main" id="{243E5F5A-5F2A-5046-BC50-4C348D4108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479176"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1</xdr:col>
      <xdr:colOff>1069297</xdr:colOff>
      <xdr:row>4</xdr:row>
      <xdr:rowOff>12674</xdr:rowOff>
    </xdr:to>
    <xdr:pic>
      <xdr:nvPicPr>
        <xdr:cNvPr id="2" name="Imagen 2">
          <a:extLst>
            <a:ext uri="{FF2B5EF4-FFF2-40B4-BE49-F238E27FC236}">
              <a16:creationId xmlns:a16="http://schemas.microsoft.com/office/drawing/2014/main" id="{047DE112-D989-1645-BE5B-5E578F4A86A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976973"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2</xdr:col>
      <xdr:colOff>183472</xdr:colOff>
      <xdr:row>4</xdr:row>
      <xdr:rowOff>12674</xdr:rowOff>
    </xdr:to>
    <xdr:pic>
      <xdr:nvPicPr>
        <xdr:cNvPr id="2" name="Imagen 2">
          <a:extLst>
            <a:ext uri="{FF2B5EF4-FFF2-40B4-BE49-F238E27FC236}">
              <a16:creationId xmlns:a16="http://schemas.microsoft.com/office/drawing/2014/main" id="{FD729B33-6B07-D241-9D96-896F29CB9E0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989673"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1</xdr:col>
      <xdr:colOff>1212172</xdr:colOff>
      <xdr:row>4</xdr:row>
      <xdr:rowOff>12674</xdr:rowOff>
    </xdr:to>
    <xdr:pic>
      <xdr:nvPicPr>
        <xdr:cNvPr id="2" name="Imagen 2">
          <a:extLst>
            <a:ext uri="{FF2B5EF4-FFF2-40B4-BE49-F238E27FC236}">
              <a16:creationId xmlns:a16="http://schemas.microsoft.com/office/drawing/2014/main" id="{16538332-FD51-5941-A8EB-76124CC4672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989673"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1</xdr:col>
      <xdr:colOff>760014</xdr:colOff>
      <xdr:row>4</xdr:row>
      <xdr:rowOff>12674</xdr:rowOff>
    </xdr:to>
    <xdr:pic>
      <xdr:nvPicPr>
        <xdr:cNvPr id="2" name="Imagen 2">
          <a:extLst>
            <a:ext uri="{FF2B5EF4-FFF2-40B4-BE49-F238E27FC236}">
              <a16:creationId xmlns:a16="http://schemas.microsoft.com/office/drawing/2014/main" id="{E5607BE2-39AA-AD4E-900C-D2BA35BA299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997890"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63875</xdr:colOff>
      <xdr:row>0</xdr:row>
      <xdr:rowOff>0</xdr:rowOff>
    </xdr:from>
    <xdr:to>
      <xdr:col>3</xdr:col>
      <xdr:colOff>50666</xdr:colOff>
      <xdr:row>5</xdr:row>
      <xdr:rowOff>20266</xdr:rowOff>
    </xdr:to>
    <xdr:pic>
      <xdr:nvPicPr>
        <xdr:cNvPr id="2" name="Imagen 2">
          <a:extLst>
            <a:ext uri="{FF2B5EF4-FFF2-40B4-BE49-F238E27FC236}">
              <a16:creationId xmlns:a16="http://schemas.microsoft.com/office/drawing/2014/main" id="{75106038-3D06-EF43-BC63-291416DD43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935311" y="0"/>
          <a:ext cx="1790461" cy="8613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540124</xdr:colOff>
      <xdr:row>0</xdr:row>
      <xdr:rowOff>0</xdr:rowOff>
    </xdr:from>
    <xdr:to>
      <xdr:col>2</xdr:col>
      <xdr:colOff>246337</xdr:colOff>
      <xdr:row>4</xdr:row>
      <xdr:rowOff>12674</xdr:rowOff>
    </xdr:to>
    <xdr:pic>
      <xdr:nvPicPr>
        <xdr:cNvPr id="2" name="Imagen 2">
          <a:extLst>
            <a:ext uri="{FF2B5EF4-FFF2-40B4-BE49-F238E27FC236}">
              <a16:creationId xmlns:a16="http://schemas.microsoft.com/office/drawing/2014/main" id="{6674914A-EB48-5743-91BC-4D010789333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2004913"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oneCellAnchor>
    <xdr:from>
      <xdr:col>0</xdr:col>
      <xdr:colOff>540124</xdr:colOff>
      <xdr:row>0</xdr:row>
      <xdr:rowOff>0</xdr:rowOff>
    </xdr:from>
    <xdr:ext cx="1989673" cy="698474"/>
    <xdr:pic>
      <xdr:nvPicPr>
        <xdr:cNvPr id="2" name="Imagen 2">
          <a:extLst>
            <a:ext uri="{FF2B5EF4-FFF2-40B4-BE49-F238E27FC236}">
              <a16:creationId xmlns:a16="http://schemas.microsoft.com/office/drawing/2014/main" id="{0CD13645-D6CD-B645-A354-F041F0D4D63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750" b="22499"/>
        <a:stretch>
          <a:fillRect/>
        </a:stretch>
      </xdr:blipFill>
      <xdr:spPr bwMode="auto">
        <a:xfrm>
          <a:off x="540124" y="0"/>
          <a:ext cx="1989673" cy="698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18.xml><?xml version="1.0" encoding="utf-8"?>
<xdr:wsDr xmlns:xdr="http://schemas.openxmlformats.org/drawingml/2006/spreadsheetDrawing" xmlns:a="http://schemas.openxmlformats.org/drawingml/2006/main">
  <xdr:oneCellAnchor>
    <xdr:from>
      <xdr:col>1</xdr:col>
      <xdr:colOff>246528</xdr:colOff>
      <xdr:row>71</xdr:row>
      <xdr:rowOff>52293</xdr:rowOff>
    </xdr:from>
    <xdr:ext cx="7395881" cy="3901631"/>
    <xdr:pic>
      <xdr:nvPicPr>
        <xdr:cNvPr id="3" name="Imagen 2">
          <a:extLst>
            <a:ext uri="{FF2B5EF4-FFF2-40B4-BE49-F238E27FC236}">
              <a16:creationId xmlns:a16="http://schemas.microsoft.com/office/drawing/2014/main" id="{6A539294-DD20-0A43-93AE-0F35DDA55540}"/>
            </a:ext>
          </a:extLst>
        </xdr:cNvPr>
        <xdr:cNvPicPr>
          <a:picLocks noChangeAspect="1"/>
        </xdr:cNvPicPr>
      </xdr:nvPicPr>
      <xdr:blipFill rotWithShape="1">
        <a:blip xmlns:r="http://schemas.openxmlformats.org/officeDocument/2006/relationships" r:embed="rId1"/>
        <a:srcRect l="33775" t="31999" r="8520" b="11552"/>
        <a:stretch/>
      </xdr:blipFill>
      <xdr:spPr bwMode="auto">
        <a:xfrm>
          <a:off x="470646" y="76192528"/>
          <a:ext cx="7395881" cy="3901631"/>
        </a:xfrm>
        <a:prstGeom prst="rect">
          <a:avLst/>
        </a:prstGeom>
        <a:ln>
          <a:noFill/>
        </a:ln>
        <a:extLst>
          <a:ext uri="{53640926-AAD7-44D8-BBD7-CCE9431645EC}">
            <a14:shadowObscured xmlns:a14="http://schemas.microsoft.com/office/drawing/2010/main"/>
          </a:ext>
        </a:extLst>
      </xdr:spPr>
    </xdr:pic>
    <xdr:clientData/>
  </xdr:oneCellAnchor>
  <xdr:twoCellAnchor editAs="oneCell">
    <xdr:from>
      <xdr:col>1</xdr:col>
      <xdr:colOff>328704</xdr:colOff>
      <xdr:row>92</xdr:row>
      <xdr:rowOff>183248</xdr:rowOff>
    </xdr:from>
    <xdr:to>
      <xdr:col>2</xdr:col>
      <xdr:colOff>2495176</xdr:colOff>
      <xdr:row>112</xdr:row>
      <xdr:rowOff>8890</xdr:rowOff>
    </xdr:to>
    <xdr:pic>
      <xdr:nvPicPr>
        <xdr:cNvPr id="4" name="Imagen 3">
          <a:extLst>
            <a:ext uri="{FF2B5EF4-FFF2-40B4-BE49-F238E27FC236}">
              <a16:creationId xmlns:a16="http://schemas.microsoft.com/office/drawing/2014/main" id="{A1561664-914F-402D-9D6D-91D900ED4286}"/>
            </a:ext>
          </a:extLst>
        </xdr:cNvPr>
        <xdr:cNvPicPr>
          <a:picLocks noChangeAspect="1"/>
        </xdr:cNvPicPr>
      </xdr:nvPicPr>
      <xdr:blipFill>
        <a:blip xmlns:r="http://schemas.openxmlformats.org/officeDocument/2006/relationships" r:embed="rId2"/>
        <a:stretch>
          <a:fillRect/>
        </a:stretch>
      </xdr:blipFill>
      <xdr:spPr>
        <a:xfrm>
          <a:off x="552822" y="24178777"/>
          <a:ext cx="5617883" cy="3710348"/>
        </a:xfrm>
        <a:prstGeom prst="rect">
          <a:avLst/>
        </a:prstGeom>
      </xdr:spPr>
    </xdr:pic>
    <xdr:clientData/>
  </xdr:twoCellAnchor>
  <xdr:oneCellAnchor>
    <xdr:from>
      <xdr:col>1</xdr:col>
      <xdr:colOff>246528</xdr:colOff>
      <xdr:row>225</xdr:row>
      <xdr:rowOff>52293</xdr:rowOff>
    </xdr:from>
    <xdr:ext cx="7395881" cy="3901631"/>
    <xdr:pic>
      <xdr:nvPicPr>
        <xdr:cNvPr id="5" name="Imagen 4">
          <a:extLst>
            <a:ext uri="{FF2B5EF4-FFF2-40B4-BE49-F238E27FC236}">
              <a16:creationId xmlns:a16="http://schemas.microsoft.com/office/drawing/2014/main" id="{D4643D7C-68C1-9A4B-9916-8A299704B23A}"/>
            </a:ext>
          </a:extLst>
        </xdr:cNvPr>
        <xdr:cNvPicPr>
          <a:picLocks noChangeAspect="1"/>
        </xdr:cNvPicPr>
      </xdr:nvPicPr>
      <xdr:blipFill rotWithShape="1">
        <a:blip xmlns:r="http://schemas.openxmlformats.org/officeDocument/2006/relationships" r:embed="rId1"/>
        <a:srcRect l="33775" t="31999" r="8520" b="11552"/>
        <a:stretch/>
      </xdr:blipFill>
      <xdr:spPr bwMode="auto">
        <a:xfrm>
          <a:off x="470646" y="99934058"/>
          <a:ext cx="7395881" cy="3901631"/>
        </a:xfrm>
        <a:prstGeom prst="rect">
          <a:avLst/>
        </a:prstGeom>
        <a:ln>
          <a:noFill/>
        </a:ln>
        <a:extLst>
          <a:ext uri="{53640926-AAD7-44D8-BBD7-CCE9431645EC}">
            <a14:shadowObscured xmlns:a14="http://schemas.microsoft.com/office/drawing/2010/main"/>
          </a:ext>
        </a:extLst>
      </xdr:spPr>
    </xdr:pic>
    <xdr:clientData/>
  </xdr:oneCellAnchor>
  <xdr:twoCellAnchor editAs="oneCell">
    <xdr:from>
      <xdr:col>1</xdr:col>
      <xdr:colOff>268942</xdr:colOff>
      <xdr:row>246</xdr:row>
      <xdr:rowOff>119530</xdr:rowOff>
    </xdr:from>
    <xdr:to>
      <xdr:col>2</xdr:col>
      <xdr:colOff>2269581</xdr:colOff>
      <xdr:row>265</xdr:row>
      <xdr:rowOff>29883</xdr:rowOff>
    </xdr:to>
    <xdr:pic>
      <xdr:nvPicPr>
        <xdr:cNvPr id="6" name="Imagen 5">
          <a:extLst>
            <a:ext uri="{FF2B5EF4-FFF2-40B4-BE49-F238E27FC236}">
              <a16:creationId xmlns:a16="http://schemas.microsoft.com/office/drawing/2014/main" id="{2BF9C8AF-C637-FA41-8C04-089C4EDCCADA}"/>
            </a:ext>
          </a:extLst>
        </xdr:cNvPr>
        <xdr:cNvPicPr>
          <a:picLocks noChangeAspect="1"/>
        </xdr:cNvPicPr>
      </xdr:nvPicPr>
      <xdr:blipFill>
        <a:blip xmlns:r="http://schemas.openxmlformats.org/officeDocument/2006/relationships" r:embed="rId2"/>
        <a:stretch>
          <a:fillRect/>
        </a:stretch>
      </xdr:blipFill>
      <xdr:spPr>
        <a:xfrm>
          <a:off x="493060" y="68953530"/>
          <a:ext cx="5452050" cy="36008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12.%20ADQUISICION%20BIENES/E-GE-FO10_BIENESYSERVICI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eugsua01/Downloads/Mapa%20de%20riesgos%20de%20%20gestion%20de%20conocimiento%202025.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4.%20CULTURA%20AMBIENTAL/Mapa%20de%20riesgos%20Cultura%20ambiental.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Javier%20Moreno/Downloads/FORMATO%20E-GE-FO10_version_08%20Mapa%20de%20Riesgos%20SUGOA%20(3).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16.%20EVALUACION%20Y%20SEGUIMIENTO%20SIGC/MAPA%20DE%20RIESGOS%20OCI%20version_08.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11.%20GESTIO&#769;N%20DOCUMENTAL/FORMATO%20E-GE-FO10_version_08%20GDCTAL%202025..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9.%20GESTION%20JURIDICA/FORMATO%20E-GE-FO10%20Mapa%20de%20Riesgos%20GJ%202025.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14.%20GESTION%20RECURSOS%20FISICOS/MAPA%20RIESGOS%20GR%20FI&#769;SICOS%202025-ok.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Volumes/NO%20NAME/MAPA%20DE%20RIESGOS%20DE%20CORRUPCIO&#769;N%20VIGENCIA%202025%20-%2016-07-2025.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5.%20SUGOA/FORMATO%20E-GE-FO10_version_08%20Mapa%20de%20Riesgos%20SUGOA%20(1).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15.%20PARTES%20INTERESADAS/mapa%20de%20riesgos%20PI.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6.%20SURYT/MAPA_RIESGOS_2025_SURYT.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8.%20GESTION%20FINANCIERA/MAPA%20DE%20RIESGOS%20GR%20FINANCIEROS%202025-ok%20(1).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10.%20TALENTO%20HUMANO/FORMATO%20E-GE-FO10_v8_TH_2025%20.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13.%20GESTIO&#769;N%20TI/E-GE-FO10%20MAPA%20RIESGOS%20TI%20y%20CORRUPCION%20TI%20(v08)%20Mayo2025.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S/3.%20SOPIT%20/MAPA%20DE%20RIESGOS%20GESTION%20Y%20CORRUPCIOi&#768;N%20ORDENAMIENTO%20-%20SOPIT.rev.1%20(1).xlsm"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catalina/Documents/CDMB/ADMINIST%20RIESGO/FINALES%20/MAPA%20DE%20RIESGOS/MAPA%20RIESGOS%20GESTIO&#769;N/MAPA%20DE%20RIESGO%20POR%20PROCESO%20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STIÓN"/>
      <sheetName val="Formulas Gestión"/>
      <sheetName val="CORRUPCIÓN"/>
      <sheetName val="Formulas Corrupción"/>
      <sheetName val="INSTRUCCIONES"/>
      <sheetName val="EJEMPLO RIESGOS FISCALES"/>
    </sheetNames>
    <sheetDataSet>
      <sheetData sheetId="0"/>
      <sheetData sheetId="1">
        <row r="7">
          <cell r="I7" t="str">
            <v>POSIBILIDAD DE AFECTACIÓN ECONÓMICA</v>
          </cell>
          <cell r="S7" t="str">
            <v>PREVENTIVO</v>
          </cell>
          <cell r="Z7" t="str">
            <v>ACEPTAR EL RIESGO</v>
          </cell>
          <cell r="AA7" t="str">
            <v>EVITAR EL RIESGO</v>
          </cell>
          <cell r="AC7" t="str">
            <v>HARDWARE</v>
          </cell>
          <cell r="AF7" t="str">
            <v>SI</v>
          </cell>
          <cell r="AJ7" t="str">
            <v>Fuego</v>
          </cell>
          <cell r="AK7" t="str">
            <v xml:space="preserve">ABIERTA </v>
          </cell>
        </row>
        <row r="8">
          <cell r="I8" t="str">
            <v>POSIBILIDAD DE AFECTACIÓN REPUTACIONAL</v>
          </cell>
          <cell r="S8" t="str">
            <v>DETECTIVO</v>
          </cell>
          <cell r="Z8" t="str">
            <v>EVITAR EL RIESGO</v>
          </cell>
          <cell r="AA8" t="str">
            <v>COMPARTIR EL RIESGO</v>
          </cell>
          <cell r="AC8" t="str">
            <v>SOFTWARE</v>
          </cell>
          <cell r="AF8" t="str">
            <v>NO</v>
          </cell>
          <cell r="AJ8" t="str">
            <v>Agua</v>
          </cell>
          <cell r="AK8" t="str">
            <v>CERRADA</v>
          </cell>
        </row>
        <row r="9">
          <cell r="I9" t="str">
            <v>POSIBILIDAD DE EFECTO DAÑOSO SOBRE RECURSOS PÚBLICOS</v>
          </cell>
          <cell r="S9" t="str">
            <v>CORRECTIVO</v>
          </cell>
          <cell r="Z9" t="str">
            <v>COMPARTIR O TRANSFERIR EL RIESGO</v>
          </cell>
          <cell r="AA9" t="str">
            <v>REDUCIR EL RIESGO</v>
          </cell>
          <cell r="AC9" t="str">
            <v>RED</v>
          </cell>
          <cell r="AJ9" t="str">
            <v>Fenómenos climáticos</v>
          </cell>
        </row>
        <row r="10">
          <cell r="I10" t="str">
            <v>POSIBILIDAD DE EFECTO DAÑOSO SOBRE BIENES PÚBLICOS</v>
          </cell>
          <cell r="Z10" t="str">
            <v>REDUCIR EL RIESGO</v>
          </cell>
          <cell r="AC10" t="str">
            <v>PERSONAL</v>
          </cell>
          <cell r="AJ10" t="str">
            <v>Fenómenos sísmicos</v>
          </cell>
        </row>
        <row r="11">
          <cell r="I11" t="str">
            <v>POSIBILIDAD DE EFECTO DAÑOSO SOBRE INTERESES PATRIMONIALES</v>
          </cell>
          <cell r="AC11" t="str">
            <v>LUGAR</v>
          </cell>
          <cell r="AJ11" t="str">
            <v>Fallas en el sistema de suministro de agua</v>
          </cell>
        </row>
        <row r="12">
          <cell r="I12" t="str">
            <v>POSIBILIDAD DE AFECTACIÓN AMBIENTAL</v>
          </cell>
          <cell r="AC12" t="str">
            <v>ORGANIZACIÓN</v>
          </cell>
          <cell r="AJ12" t="str">
            <v>Fallas en el suministro de aire acondicionado</v>
          </cell>
        </row>
        <row r="13">
          <cell r="I13" t="str">
            <v>POSIBILIDAD DE AFECTACIÓN EN LA CALIDAD DE LOS SERVICIOS OFRECIDOS</v>
          </cell>
          <cell r="AJ13" t="str">
            <v>Radiación electromagnética</v>
          </cell>
        </row>
        <row r="14">
          <cell r="I14" t="str">
            <v>POSIBILIDAD DE AFECTACIÓN A LOS TRABAJADORES</v>
          </cell>
          <cell r="AJ14" t="str">
            <v>Radiación térmica</v>
          </cell>
        </row>
        <row r="15">
          <cell r="I15" t="str">
            <v>POSIBILIDAD DE AFECTACIÓN AL CLIMA LABORAL</v>
          </cell>
          <cell r="AJ15" t="str">
            <v>Interceptación de servicios de señales de</v>
          </cell>
        </row>
        <row r="16">
          <cell r="I16" t="str">
            <v>POSIBILIDAD DE AFECTACIÓN DE LOS BIENES, ACTIVOS E INFRAESTRUCTURA DE LA ENTIDAD</v>
          </cell>
          <cell r="AJ16" t="str">
            <v>interferencia comprometida</v>
          </cell>
        </row>
        <row r="17">
          <cell r="AJ17" t="str">
            <v>Fallas del equipo</v>
          </cell>
        </row>
        <row r="18">
          <cell r="AJ18" t="str">
            <v>Mal funcionamiento del equipo</v>
          </cell>
        </row>
        <row r="19">
          <cell r="AJ19" t="str">
            <v>Saturación del sistema de información</v>
          </cell>
        </row>
        <row r="20">
          <cell r="AJ20" t="str">
            <v>Mal funcionamiento del software</v>
          </cell>
        </row>
        <row r="21">
          <cell r="AJ21" t="str">
            <v>Incumplimiento en el mantenimiento del sistema de información</v>
          </cell>
        </row>
        <row r="22">
          <cell r="AJ22" t="str">
            <v>Uso no autorizado del equipo</v>
          </cell>
        </row>
        <row r="23">
          <cell r="AJ23" t="str">
            <v>Copia fraudulenta del software</v>
          </cell>
        </row>
        <row r="24">
          <cell r="AJ24" t="str">
            <v>Error en el uso o abuso de derechos</v>
          </cell>
        </row>
        <row r="25">
          <cell r="AJ25" t="str">
            <v>Falsificación de derechos</v>
          </cell>
        </row>
      </sheetData>
      <sheetData sheetId="2"/>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STIÓN"/>
      <sheetName val="Formulas Gestión"/>
      <sheetName val="Formulas Corrupción"/>
      <sheetName val="INSTRUCCIONES"/>
      <sheetName val="EJEMPLO RIESGOS FISCALES"/>
    </sheetNames>
    <sheetDataSet>
      <sheetData sheetId="0"/>
      <sheetData sheetId="1">
        <row r="7">
          <cell r="I7" t="str">
            <v>POSIBILIDAD DE AFECTACIÓN ECONÓMICA</v>
          </cell>
          <cell r="S7" t="str">
            <v>PREVENTIVO</v>
          </cell>
          <cell r="Z7" t="str">
            <v>ACEPTAR EL RIESGO</v>
          </cell>
          <cell r="AA7" t="str">
            <v>EVITAR EL RIESGO</v>
          </cell>
          <cell r="AC7" t="str">
            <v>HARDWARE</v>
          </cell>
          <cell r="AF7" t="str">
            <v>SI</v>
          </cell>
          <cell r="AJ7" t="str">
            <v>Fuego</v>
          </cell>
          <cell r="AK7" t="str">
            <v xml:space="preserve">ABIERTA </v>
          </cell>
        </row>
        <row r="8">
          <cell r="I8" t="str">
            <v>POSIBILIDAD DE AFECTACIÓN REPUTACIONAL</v>
          </cell>
          <cell r="S8" t="str">
            <v>DETECTIVO</v>
          </cell>
          <cell r="Z8" t="str">
            <v>EVITAR EL RIESGO</v>
          </cell>
          <cell r="AA8" t="str">
            <v>COMPARTIR EL RIESGO</v>
          </cell>
          <cell r="AC8" t="str">
            <v>SOFTWARE</v>
          </cell>
          <cell r="AF8" t="str">
            <v>NO</v>
          </cell>
          <cell r="AJ8" t="str">
            <v>Agua</v>
          </cell>
          <cell r="AK8" t="str">
            <v>CERRADA</v>
          </cell>
        </row>
        <row r="9">
          <cell r="I9" t="str">
            <v>POSIBILIDAD DE EFECTO DAÑOSO SOBRE RECURSOS PÚBLICOS</v>
          </cell>
          <cell r="S9" t="str">
            <v>CORRECTIVO</v>
          </cell>
          <cell r="Z9" t="str">
            <v>COMPARTIR O TRANSFERIR EL RIESGO</v>
          </cell>
          <cell r="AA9" t="str">
            <v>REDUCIR EL RIESGO</v>
          </cell>
          <cell r="AC9" t="str">
            <v>RED</v>
          </cell>
          <cell r="AJ9" t="str">
            <v>Fenómenos climáticos</v>
          </cell>
        </row>
        <row r="10">
          <cell r="I10" t="str">
            <v>POSIBILIDAD DE EFECTO DAÑOSO SOBRE BIENES PÚBLICOS</v>
          </cell>
          <cell r="Z10" t="str">
            <v>REDUCIR EL RIESGO</v>
          </cell>
          <cell r="AC10" t="str">
            <v>PERSONAL</v>
          </cell>
          <cell r="AJ10" t="str">
            <v>Fenómenos sísmicos</v>
          </cell>
        </row>
        <row r="11">
          <cell r="I11" t="str">
            <v>POSIBILIDAD DE EFECTO DAÑOSO SOBRE INTERESES PATRIMONIALES</v>
          </cell>
          <cell r="AC11" t="str">
            <v>LUGAR</v>
          </cell>
          <cell r="AJ11" t="str">
            <v>Fallas en el sistema de suministro de agua</v>
          </cell>
        </row>
        <row r="12">
          <cell r="I12" t="str">
            <v>POSIBILIDAD DE AFECTACIÓN AMBIENTAL</v>
          </cell>
          <cell r="AC12" t="str">
            <v>ORGANIZACIÓN</v>
          </cell>
          <cell r="AJ12" t="str">
            <v>Fallas en el suministro de aire acondicionado</v>
          </cell>
        </row>
        <row r="13">
          <cell r="I13" t="str">
            <v>POSIBILIDAD DE AFECTACIÓN EN LA CALIDAD DE LOS SERVICIOS OFRECIDOS</v>
          </cell>
          <cell r="AJ13" t="str">
            <v>Radiación electromagnética</v>
          </cell>
        </row>
        <row r="14">
          <cell r="I14" t="str">
            <v>POSIBILIDAD DE AFECTACIÓN A LOS TRABAJADORES</v>
          </cell>
          <cell r="AJ14" t="str">
            <v>Radiación térmica</v>
          </cell>
        </row>
        <row r="15">
          <cell r="I15" t="str">
            <v>POSIBILIDAD DE AFECTACIÓN AL CLIMA LABORAL</v>
          </cell>
          <cell r="AJ15" t="str">
            <v>Interceptación de servicios de señales de</v>
          </cell>
        </row>
        <row r="16">
          <cell r="I16" t="str">
            <v>POSIBILIDAD DE AFECTACIÓN DE LOS BIENES, ACTIVOS E INFRAESTRUCTURA DE LA ENTIDAD</v>
          </cell>
          <cell r="AJ16" t="str">
            <v>interferencia comprometida</v>
          </cell>
        </row>
        <row r="17">
          <cell r="AJ17" t="str">
            <v>Fallas del equipo</v>
          </cell>
        </row>
        <row r="18">
          <cell r="AJ18" t="str">
            <v>Mal funcionamiento del equipo</v>
          </cell>
        </row>
        <row r="19">
          <cell r="AJ19" t="str">
            <v>Saturación del sistema de información</v>
          </cell>
        </row>
        <row r="20">
          <cell r="AJ20" t="str">
            <v>Mal funcionamiento del software</v>
          </cell>
        </row>
        <row r="21">
          <cell r="AJ21" t="str">
            <v>Incumplimiento en el mantenimiento del sistema de información</v>
          </cell>
        </row>
        <row r="22">
          <cell r="AJ22" t="str">
            <v>Uso no autorizado del equipo</v>
          </cell>
        </row>
        <row r="23">
          <cell r="AJ23" t="str">
            <v>Copia fraudulenta del software</v>
          </cell>
        </row>
        <row r="24">
          <cell r="AJ24" t="str">
            <v>Error en el uso o abuso de derechos</v>
          </cell>
        </row>
        <row r="25">
          <cell r="AJ25" t="str">
            <v>Falsificación de derechos</v>
          </cell>
        </row>
      </sheetData>
      <sheetData sheetId="2" refreshError="1"/>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_PI"/>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
    </sheetNames>
    <sheetDataSet>
      <sheetData sheetId="0" refreshError="1"/>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
    </sheet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
    </sheet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ON"/>
    </sheet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Gestión"/>
      <sheetName val="GESTIÓN"/>
    </sheetNames>
    <sheetDataSet>
      <sheetData sheetId="0" refreshError="1"/>
      <sheetData sheetId="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1.xml.rels><?xml version="1.0" encoding="UTF-8" standalone="yes"?>
<Relationships xmlns="http://schemas.openxmlformats.org/package/2006/relationships"><Relationship Id="rId3" Type="http://schemas.openxmlformats.org/officeDocument/2006/relationships/hyperlink" Target="https://drive.google.com/drive/folders/1Ay6Vy4LiHk_pGR0kFoGGfFBNp12dwE5h?usp=sharing" TargetMode="External"/><Relationship Id="rId7" Type="http://schemas.openxmlformats.org/officeDocument/2006/relationships/comments" Target="../comments8.xml"/><Relationship Id="rId2" Type="http://schemas.openxmlformats.org/officeDocument/2006/relationships/hyperlink" Target="https://drive.google.com/drive/folders/1SgXHT5tkANYUfDKOWcwIN0OpxfY4KGjz?usp=sharing" TargetMode="External"/><Relationship Id="rId1" Type="http://schemas.openxmlformats.org/officeDocument/2006/relationships/hyperlink" Target="https://drive.google.com/file/d/1r6j7gki_9cV31lsKtJE-WCcxkqVi_FEY/view?usp=sharing" TargetMode="External"/><Relationship Id="rId6" Type="http://schemas.openxmlformats.org/officeDocument/2006/relationships/vmlDrawing" Target="../drawings/vmlDrawing8.vml"/><Relationship Id="rId5" Type="http://schemas.openxmlformats.org/officeDocument/2006/relationships/drawing" Target="../drawings/drawing9.xml"/><Relationship Id="rId4"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omments" Target="../comments9.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11.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3.xml"/><Relationship Id="rId1" Type="http://schemas.openxmlformats.org/officeDocument/2006/relationships/printerSettings" Target="../printerSettings/printerSettings14.bin"/><Relationship Id="rId4" Type="http://schemas.openxmlformats.org/officeDocument/2006/relationships/comments" Target="../comments12.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4.xml"/><Relationship Id="rId1" Type="http://schemas.openxmlformats.org/officeDocument/2006/relationships/printerSettings" Target="../printerSettings/printerSettings15.bin"/><Relationship Id="rId4" Type="http://schemas.openxmlformats.org/officeDocument/2006/relationships/comments" Target="../comments13.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5.xml"/><Relationship Id="rId1" Type="http://schemas.openxmlformats.org/officeDocument/2006/relationships/printerSettings" Target="../printerSettings/printerSettings16.bin"/><Relationship Id="rId4" Type="http://schemas.openxmlformats.org/officeDocument/2006/relationships/comments" Target="../comments14.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6.xml"/><Relationship Id="rId1" Type="http://schemas.openxmlformats.org/officeDocument/2006/relationships/printerSettings" Target="../printerSettings/printerSettings17.bin"/><Relationship Id="rId4" Type="http://schemas.openxmlformats.org/officeDocument/2006/relationships/comments" Target="../comments15.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7.xml"/><Relationship Id="rId1" Type="http://schemas.openxmlformats.org/officeDocument/2006/relationships/printerSettings" Target="../printerSettings/printerSettings18.bin"/><Relationship Id="rId4" Type="http://schemas.openxmlformats.org/officeDocument/2006/relationships/comments" Target="../comments16.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D5:AK47"/>
  <sheetViews>
    <sheetView topLeftCell="A12" workbookViewId="0">
      <selection activeCell="D22" sqref="D22"/>
    </sheetView>
  </sheetViews>
  <sheetFormatPr baseColWidth="10" defaultRowHeight="15"/>
  <cols>
    <col min="1" max="1" width="3" customWidth="1"/>
    <col min="2" max="2" width="3.42578125" customWidth="1"/>
    <col min="3" max="3" width="2.7109375" customWidth="1"/>
    <col min="4" max="4" width="34.85546875" customWidth="1"/>
    <col min="5" max="5" width="15.85546875" customWidth="1"/>
    <col min="6" max="6" width="32.140625" customWidth="1"/>
    <col min="7" max="8" width="41.7109375" customWidth="1"/>
    <col min="9" max="9" width="56.140625" customWidth="1"/>
    <col min="10" max="17" width="36.85546875" customWidth="1"/>
    <col min="18" max="18" width="26.85546875" customWidth="1"/>
    <col min="19" max="19" width="15.7109375" customWidth="1"/>
    <col min="20" max="20" width="9.28515625" customWidth="1"/>
    <col min="21" max="21" width="18.42578125" customWidth="1"/>
    <col min="22" max="22" width="10.7109375" customWidth="1"/>
    <col min="23" max="23" width="22" customWidth="1"/>
    <col min="24" max="24" width="16.42578125" customWidth="1"/>
    <col min="25" max="25" width="15.7109375" customWidth="1"/>
    <col min="26" max="26" width="25" bestFit="1" customWidth="1"/>
    <col min="27" max="27" width="25" customWidth="1"/>
    <col min="29" max="29" width="17.28515625" bestFit="1" customWidth="1"/>
    <col min="30" max="30" width="18.42578125" customWidth="1"/>
    <col min="31" max="31" width="31.42578125" customWidth="1"/>
    <col min="32" max="32" width="25" bestFit="1" customWidth="1"/>
    <col min="36" max="36" width="49.140625" customWidth="1"/>
  </cols>
  <sheetData>
    <row r="5" spans="4:37" ht="15.75" thickBot="1"/>
    <row r="6" spans="4:37" ht="36.75" thickBot="1">
      <c r="D6" s="69" t="s">
        <v>89</v>
      </c>
      <c r="E6" s="69" t="s">
        <v>2</v>
      </c>
      <c r="F6" s="97" t="s">
        <v>25</v>
      </c>
      <c r="G6" s="97" t="s">
        <v>4</v>
      </c>
      <c r="H6" s="7" t="s">
        <v>109</v>
      </c>
      <c r="I6" s="7" t="s">
        <v>55</v>
      </c>
      <c r="J6" s="7" t="s">
        <v>57</v>
      </c>
      <c r="K6" s="7" t="s">
        <v>58</v>
      </c>
      <c r="L6" s="7" t="s">
        <v>490</v>
      </c>
      <c r="M6" s="7" t="s">
        <v>107</v>
      </c>
      <c r="N6" s="7" t="s">
        <v>108</v>
      </c>
      <c r="O6" s="8" t="s">
        <v>70</v>
      </c>
      <c r="P6" s="8" t="s">
        <v>69</v>
      </c>
      <c r="Q6" s="8" t="s">
        <v>63</v>
      </c>
      <c r="R6" s="68" t="s">
        <v>56</v>
      </c>
      <c r="S6" s="2" t="s">
        <v>26</v>
      </c>
      <c r="T6" s="2" t="s">
        <v>27</v>
      </c>
      <c r="U6" s="2" t="s">
        <v>28</v>
      </c>
      <c r="V6" s="2" t="s">
        <v>27</v>
      </c>
      <c r="W6" s="2" t="s">
        <v>29</v>
      </c>
      <c r="X6" s="2" t="s">
        <v>5</v>
      </c>
      <c r="Y6" s="2" t="s">
        <v>30</v>
      </c>
      <c r="Z6" s="2" t="s">
        <v>45</v>
      </c>
      <c r="AA6" s="2" t="s">
        <v>307</v>
      </c>
      <c r="AB6" s="2" t="s">
        <v>52</v>
      </c>
      <c r="AC6" s="32" t="s">
        <v>233</v>
      </c>
      <c r="AD6" s="32" t="s">
        <v>233</v>
      </c>
      <c r="AE6" s="33" t="s">
        <v>234</v>
      </c>
      <c r="AF6" s="45" t="s">
        <v>219</v>
      </c>
      <c r="AG6" s="45" t="s">
        <v>220</v>
      </c>
      <c r="AH6" s="45" t="s">
        <v>221</v>
      </c>
      <c r="AI6" s="45" t="s">
        <v>222</v>
      </c>
      <c r="AJ6" s="48" t="s">
        <v>284</v>
      </c>
      <c r="AK6" s="53" t="s">
        <v>52</v>
      </c>
    </row>
    <row r="7" spans="4:37" ht="27.95" customHeight="1" thickBot="1">
      <c r="D7" s="5" t="s">
        <v>90</v>
      </c>
      <c r="E7" s="6"/>
      <c r="F7" s="6" t="s">
        <v>62</v>
      </c>
      <c r="G7" s="1" t="s">
        <v>8</v>
      </c>
      <c r="H7" s="1" t="s">
        <v>89</v>
      </c>
      <c r="I7" s="73" t="s">
        <v>114</v>
      </c>
      <c r="J7" s="1" t="s">
        <v>200</v>
      </c>
      <c r="K7" s="1"/>
      <c r="L7" s="1" t="s">
        <v>59</v>
      </c>
      <c r="M7" s="1" t="s">
        <v>116</v>
      </c>
      <c r="N7" s="1" t="s">
        <v>122</v>
      </c>
      <c r="O7" s="1" t="s">
        <v>71</v>
      </c>
      <c r="P7" s="1" t="s">
        <v>15</v>
      </c>
      <c r="Q7" s="1" t="s">
        <v>64</v>
      </c>
      <c r="R7" s="1" t="s">
        <v>20</v>
      </c>
      <c r="S7" s="1" t="s">
        <v>31</v>
      </c>
      <c r="T7" s="9">
        <v>0.25</v>
      </c>
      <c r="U7" s="1" t="s">
        <v>34</v>
      </c>
      <c r="V7" s="9">
        <v>0.25</v>
      </c>
      <c r="W7" s="1" t="s">
        <v>36</v>
      </c>
      <c r="X7" s="1" t="s">
        <v>38</v>
      </c>
      <c r="Y7" s="1" t="s">
        <v>40</v>
      </c>
      <c r="Z7" s="71" t="s">
        <v>277</v>
      </c>
      <c r="AA7" s="71" t="s">
        <v>278</v>
      </c>
      <c r="AB7" s="1" t="s">
        <v>76</v>
      </c>
      <c r="AC7" s="34" t="s">
        <v>116</v>
      </c>
      <c r="AD7" s="378" t="s">
        <v>235</v>
      </c>
      <c r="AE7" s="39" t="s">
        <v>241</v>
      </c>
      <c r="AF7" t="s">
        <v>179</v>
      </c>
      <c r="AG7" t="s">
        <v>179</v>
      </c>
      <c r="AH7" t="s">
        <v>179</v>
      </c>
      <c r="AI7" t="s">
        <v>179</v>
      </c>
      <c r="AJ7" s="49" t="s">
        <v>285</v>
      </c>
      <c r="AK7" t="s">
        <v>305</v>
      </c>
    </row>
    <row r="8" spans="4:37" ht="45.75" thickBot="1">
      <c r="D8" s="5" t="s">
        <v>91</v>
      </c>
      <c r="E8" s="6"/>
      <c r="F8" s="6" t="s">
        <v>53</v>
      </c>
      <c r="G8" s="1" t="s">
        <v>9</v>
      </c>
      <c r="H8" s="1" t="s">
        <v>110</v>
      </c>
      <c r="I8" s="73" t="s">
        <v>115</v>
      </c>
      <c r="J8" s="1" t="s">
        <v>117</v>
      </c>
      <c r="K8" s="1"/>
      <c r="L8" s="1" t="s">
        <v>60</v>
      </c>
      <c r="M8" s="1" t="s">
        <v>117</v>
      </c>
      <c r="N8" s="1" t="s">
        <v>123</v>
      </c>
      <c r="O8" s="1" t="s">
        <v>72</v>
      </c>
      <c r="P8" s="1" t="s">
        <v>16</v>
      </c>
      <c r="Q8" s="1" t="s">
        <v>65</v>
      </c>
      <c r="R8" s="1" t="s">
        <v>21</v>
      </c>
      <c r="S8" s="1" t="s">
        <v>33</v>
      </c>
      <c r="T8" s="9">
        <v>0.15</v>
      </c>
      <c r="U8" s="1" t="s">
        <v>35</v>
      </c>
      <c r="V8" s="9">
        <v>0.15</v>
      </c>
      <c r="W8" s="1" t="s">
        <v>37</v>
      </c>
      <c r="X8" s="1" t="s">
        <v>39</v>
      </c>
      <c r="Y8" s="1" t="s">
        <v>41</v>
      </c>
      <c r="Z8" s="71" t="s">
        <v>278</v>
      </c>
      <c r="AA8" s="70" t="s">
        <v>485</v>
      </c>
      <c r="AB8" s="1" t="s">
        <v>77</v>
      </c>
      <c r="AC8" s="35" t="s">
        <v>117</v>
      </c>
      <c r="AD8" s="379"/>
      <c r="AE8" s="39" t="s">
        <v>242</v>
      </c>
      <c r="AF8" t="s">
        <v>189</v>
      </c>
      <c r="AG8" t="s">
        <v>189</v>
      </c>
      <c r="AH8" t="s">
        <v>189</v>
      </c>
      <c r="AI8" t="s">
        <v>189</v>
      </c>
      <c r="AJ8" s="49" t="s">
        <v>286</v>
      </c>
      <c r="AK8" t="s">
        <v>306</v>
      </c>
    </row>
    <row r="9" spans="4:37" ht="45.75" thickBot="1">
      <c r="D9" s="5" t="s">
        <v>92</v>
      </c>
      <c r="E9" s="6"/>
      <c r="F9" s="6" t="s">
        <v>232</v>
      </c>
      <c r="G9" s="1" t="s">
        <v>10</v>
      </c>
      <c r="H9" s="1" t="s">
        <v>111</v>
      </c>
      <c r="I9" s="73" t="s">
        <v>479</v>
      </c>
      <c r="J9" s="1" t="s">
        <v>116</v>
      </c>
      <c r="K9" s="1"/>
      <c r="L9" s="1" t="s">
        <v>61</v>
      </c>
      <c r="M9" s="1" t="s">
        <v>118</v>
      </c>
      <c r="N9" s="1" t="s">
        <v>124</v>
      </c>
      <c r="O9" s="1" t="s">
        <v>73</v>
      </c>
      <c r="P9" s="1" t="s">
        <v>17</v>
      </c>
      <c r="Q9" s="1" t="s">
        <v>67</v>
      </c>
      <c r="R9" s="1" t="s">
        <v>22</v>
      </c>
      <c r="S9" s="1" t="s">
        <v>32</v>
      </c>
      <c r="T9" s="9">
        <v>0.1</v>
      </c>
      <c r="U9" s="1"/>
      <c r="V9" s="9"/>
      <c r="W9" s="1"/>
      <c r="X9" s="1"/>
      <c r="Y9" s="1"/>
      <c r="Z9" s="70" t="s">
        <v>279</v>
      </c>
      <c r="AA9" s="78" t="s">
        <v>280</v>
      </c>
      <c r="AB9" s="6" t="s">
        <v>78</v>
      </c>
      <c r="AC9" s="80" t="s">
        <v>118</v>
      </c>
      <c r="AD9" s="379"/>
      <c r="AE9" s="39" t="s">
        <v>243</v>
      </c>
      <c r="AJ9" s="49" t="s">
        <v>287</v>
      </c>
    </row>
    <row r="10" spans="4:37" ht="60.75" thickBot="1">
      <c r="D10" s="5" t="s">
        <v>93</v>
      </c>
      <c r="E10" s="6"/>
      <c r="F10" s="6"/>
      <c r="G10" s="1" t="s">
        <v>11</v>
      </c>
      <c r="H10" s="1" t="s">
        <v>112</v>
      </c>
      <c r="I10" s="73" t="s">
        <v>480</v>
      </c>
      <c r="J10" s="1" t="s">
        <v>201</v>
      </c>
      <c r="K10" s="1"/>
      <c r="L10" s="1"/>
      <c r="M10" s="77" t="s">
        <v>119</v>
      </c>
      <c r="N10" s="6" t="s">
        <v>125</v>
      </c>
      <c r="O10" s="1" t="s">
        <v>74</v>
      </c>
      <c r="P10" s="1" t="s">
        <v>18</v>
      </c>
      <c r="Q10" s="1" t="s">
        <v>66</v>
      </c>
      <c r="R10" s="1" t="s">
        <v>23</v>
      </c>
      <c r="S10" s="1"/>
      <c r="T10" s="1"/>
      <c r="U10" s="1"/>
      <c r="V10" s="9"/>
      <c r="W10" s="1"/>
      <c r="X10" s="1"/>
      <c r="Y10" s="1"/>
      <c r="Z10" s="78" t="s">
        <v>280</v>
      </c>
      <c r="AA10" s="70"/>
      <c r="AB10" s="1"/>
      <c r="AC10" s="36" t="s">
        <v>119</v>
      </c>
      <c r="AD10" s="379"/>
      <c r="AE10" s="39" t="s">
        <v>244</v>
      </c>
      <c r="AJ10" s="49" t="s">
        <v>288</v>
      </c>
    </row>
    <row r="11" spans="4:37" ht="30.75" thickBot="1">
      <c r="D11" s="5" t="s">
        <v>94</v>
      </c>
      <c r="E11" s="6"/>
      <c r="F11" s="6"/>
      <c r="G11" s="1" t="s">
        <v>12</v>
      </c>
      <c r="H11" s="1" t="s">
        <v>113</v>
      </c>
      <c r="I11" s="1" t="s">
        <v>481</v>
      </c>
      <c r="J11" s="1" t="s">
        <v>202</v>
      </c>
      <c r="K11" s="1"/>
      <c r="L11" s="1"/>
      <c r="M11" s="6" t="s">
        <v>120</v>
      </c>
      <c r="N11" s="6" t="s">
        <v>126</v>
      </c>
      <c r="O11" s="1" t="s">
        <v>75</v>
      </c>
      <c r="P11" s="1" t="s">
        <v>19</v>
      </c>
      <c r="Q11" s="1" t="s">
        <v>68</v>
      </c>
      <c r="R11" s="1" t="s">
        <v>24</v>
      </c>
      <c r="S11" s="6"/>
      <c r="T11" s="6"/>
      <c r="U11" s="1"/>
      <c r="V11" s="9"/>
      <c r="W11" s="1"/>
      <c r="X11" s="1"/>
      <c r="Y11" s="1"/>
      <c r="Z11" s="71"/>
      <c r="AA11" s="70"/>
      <c r="AB11" s="1"/>
      <c r="AC11" s="37" t="s">
        <v>120</v>
      </c>
      <c r="AD11" s="379"/>
      <c r="AE11" s="39" t="s">
        <v>245</v>
      </c>
      <c r="AJ11" s="49" t="s">
        <v>289</v>
      </c>
    </row>
    <row r="12" spans="4:37" ht="32.25" thickBot="1">
      <c r="D12" s="5" t="s">
        <v>95</v>
      </c>
      <c r="E12" s="6"/>
      <c r="F12" s="6"/>
      <c r="G12" s="1" t="s">
        <v>13</v>
      </c>
      <c r="H12" s="6"/>
      <c r="I12" s="73" t="s">
        <v>214</v>
      </c>
      <c r="J12" s="77" t="s">
        <v>203</v>
      </c>
      <c r="K12" s="1"/>
      <c r="L12" s="1"/>
      <c r="M12" s="6" t="s">
        <v>121</v>
      </c>
      <c r="N12" s="6" t="s">
        <v>127</v>
      </c>
      <c r="O12" s="6"/>
      <c r="P12" s="6"/>
      <c r="Q12" s="6"/>
      <c r="R12" s="6"/>
      <c r="S12" s="6"/>
      <c r="T12" s="6"/>
      <c r="U12" s="1"/>
      <c r="V12" s="1"/>
      <c r="W12" s="1"/>
      <c r="X12" s="1"/>
      <c r="Y12" s="1"/>
      <c r="Z12" s="6"/>
      <c r="AA12" s="6"/>
      <c r="AB12" s="6"/>
      <c r="AC12" s="38" t="s">
        <v>121</v>
      </c>
      <c r="AD12" s="379"/>
      <c r="AE12" s="39" t="s">
        <v>246</v>
      </c>
      <c r="AJ12" s="49" t="s">
        <v>290</v>
      </c>
    </row>
    <row r="13" spans="4:37" ht="24.75" thickBot="1">
      <c r="D13" s="5" t="s">
        <v>96</v>
      </c>
      <c r="E13" s="6"/>
      <c r="F13" s="6"/>
      <c r="G13" s="1" t="s">
        <v>14</v>
      </c>
      <c r="H13" s="6"/>
      <c r="I13" s="72" t="s">
        <v>215</v>
      </c>
      <c r="J13" s="77" t="s">
        <v>204</v>
      </c>
      <c r="K13" s="6"/>
      <c r="L13" s="6"/>
      <c r="M13" s="6"/>
      <c r="N13" s="6" t="s">
        <v>128</v>
      </c>
      <c r="O13" s="6"/>
      <c r="P13" s="6"/>
      <c r="Q13" s="6"/>
      <c r="R13" s="6"/>
      <c r="S13" s="6"/>
      <c r="T13" s="6"/>
      <c r="U13" s="1"/>
      <c r="V13" s="1"/>
      <c r="W13" s="1"/>
      <c r="X13" s="1"/>
      <c r="Y13" s="1"/>
      <c r="Z13" s="6"/>
      <c r="AA13" s="79"/>
      <c r="AB13" s="6"/>
      <c r="AC13" s="29" t="s">
        <v>240</v>
      </c>
      <c r="AD13" s="379"/>
      <c r="AE13" s="39" t="s">
        <v>247</v>
      </c>
      <c r="AJ13" s="49" t="s">
        <v>291</v>
      </c>
    </row>
    <row r="14" spans="4:37" ht="45.75" thickBot="1">
      <c r="D14" s="5" t="s">
        <v>97</v>
      </c>
      <c r="E14" s="6"/>
      <c r="F14" s="6"/>
      <c r="G14" s="1"/>
      <c r="H14" s="6"/>
      <c r="I14" s="73" t="s">
        <v>216</v>
      </c>
      <c r="J14" s="6" t="s">
        <v>205</v>
      </c>
      <c r="K14" s="6"/>
      <c r="L14" s="6"/>
      <c r="M14" s="6"/>
      <c r="N14" s="6" t="s">
        <v>129</v>
      </c>
      <c r="O14" s="6"/>
      <c r="P14" s="6"/>
      <c r="Q14" s="6"/>
      <c r="R14" s="6"/>
      <c r="S14" s="6"/>
      <c r="T14" s="6"/>
      <c r="U14" s="6"/>
      <c r="V14" s="6"/>
      <c r="W14" s="6"/>
      <c r="X14" s="6"/>
      <c r="Y14" s="6"/>
      <c r="Z14" s="6"/>
      <c r="AB14" s="6"/>
      <c r="AC14" s="6"/>
      <c r="AD14" s="380"/>
      <c r="AE14" s="40" t="s">
        <v>248</v>
      </c>
      <c r="AJ14" s="49" t="s">
        <v>292</v>
      </c>
    </row>
    <row r="15" spans="4:37" ht="30.75" thickBot="1">
      <c r="D15" s="5" t="s">
        <v>98</v>
      </c>
      <c r="E15" s="6"/>
      <c r="F15" s="6"/>
      <c r="G15" s="1"/>
      <c r="H15" s="1"/>
      <c r="I15" s="73" t="s">
        <v>217</v>
      </c>
      <c r="J15" s="6"/>
      <c r="K15" s="6"/>
      <c r="L15" s="6"/>
      <c r="P15" s="6"/>
      <c r="Q15" s="6"/>
      <c r="R15" s="6"/>
      <c r="S15" s="6"/>
      <c r="T15" s="6"/>
      <c r="U15" s="6"/>
      <c r="V15" s="6"/>
      <c r="W15" s="6"/>
      <c r="X15" s="6"/>
      <c r="Y15" s="6"/>
      <c r="Z15" s="6"/>
      <c r="AA15" s="6"/>
      <c r="AB15" s="6"/>
      <c r="AC15" s="6"/>
      <c r="AD15" s="380"/>
      <c r="AE15" s="40" t="s">
        <v>249</v>
      </c>
      <c r="AJ15" s="50" t="s">
        <v>293</v>
      </c>
    </row>
    <row r="16" spans="4:37" ht="23.1" customHeight="1" thickBot="1">
      <c r="D16" s="5" t="s">
        <v>99</v>
      </c>
      <c r="E16" s="6"/>
      <c r="F16" s="6"/>
      <c r="G16" s="1"/>
      <c r="H16" s="1"/>
      <c r="I16" s="75" t="s">
        <v>218</v>
      </c>
      <c r="J16" s="6"/>
      <c r="K16" s="6"/>
      <c r="L16" s="6"/>
      <c r="P16" s="6"/>
      <c r="Q16" s="6"/>
      <c r="R16" s="6"/>
      <c r="S16" s="6"/>
      <c r="T16" s="6"/>
      <c r="U16" s="6"/>
      <c r="V16" s="6"/>
      <c r="W16" s="6"/>
      <c r="X16" s="6"/>
      <c r="Y16" s="6"/>
      <c r="Z16" s="6"/>
      <c r="AA16" s="6"/>
      <c r="AB16" s="6"/>
      <c r="AC16" s="6"/>
      <c r="AD16" s="381"/>
      <c r="AE16" s="40" t="s">
        <v>250</v>
      </c>
      <c r="AJ16" s="49" t="s">
        <v>294</v>
      </c>
    </row>
    <row r="17" spans="4:36" ht="12" customHeight="1" thickBot="1">
      <c r="D17" s="5" t="s">
        <v>101</v>
      </c>
      <c r="E17" s="6"/>
      <c r="F17" s="6"/>
      <c r="G17" s="6"/>
      <c r="H17" s="6"/>
      <c r="I17" s="74" t="s">
        <v>59</v>
      </c>
      <c r="J17" s="6"/>
      <c r="K17" s="6"/>
      <c r="L17" s="6"/>
      <c r="P17" s="6"/>
      <c r="Q17" s="6"/>
      <c r="R17" s="6"/>
      <c r="S17" s="6"/>
      <c r="T17" s="6"/>
      <c r="U17" s="6"/>
      <c r="V17" s="6"/>
      <c r="W17" s="6"/>
      <c r="X17" s="6"/>
      <c r="Y17" s="6"/>
      <c r="Z17" s="6"/>
      <c r="AA17" s="6"/>
      <c r="AB17" s="6"/>
      <c r="AD17" s="382" t="s">
        <v>236</v>
      </c>
      <c r="AE17" s="40" t="s">
        <v>251</v>
      </c>
      <c r="AJ17" s="49" t="s">
        <v>296</v>
      </c>
    </row>
    <row r="18" spans="4:36" ht="12" customHeight="1" thickBot="1">
      <c r="D18" s="5" t="s">
        <v>102</v>
      </c>
      <c r="E18" s="6"/>
      <c r="F18" s="6"/>
      <c r="G18" s="6"/>
      <c r="H18" s="6"/>
      <c r="I18" s="74" t="s">
        <v>60</v>
      </c>
      <c r="J18" s="6"/>
      <c r="K18" s="6"/>
      <c r="L18" s="6"/>
      <c r="M18" s="6"/>
      <c r="N18" s="6"/>
      <c r="O18" s="6"/>
      <c r="P18" s="6"/>
      <c r="Q18" s="6"/>
      <c r="R18" s="6"/>
      <c r="S18" s="6"/>
      <c r="T18" s="6"/>
      <c r="U18" s="6"/>
      <c r="V18" s="6"/>
      <c r="W18" s="6"/>
      <c r="X18" s="6"/>
      <c r="Y18" s="6"/>
      <c r="Z18" s="6"/>
      <c r="AA18" s="6"/>
      <c r="AB18" s="6"/>
      <c r="AC18" s="29"/>
      <c r="AD18" s="379"/>
      <c r="AE18" s="40" t="s">
        <v>252</v>
      </c>
      <c r="AJ18" s="49" t="s">
        <v>297</v>
      </c>
    </row>
    <row r="19" spans="4:36" ht="12" customHeight="1" thickBot="1">
      <c r="D19" s="5" t="s">
        <v>103</v>
      </c>
      <c r="E19" s="6"/>
      <c r="F19" s="6"/>
      <c r="G19" s="6"/>
      <c r="H19" s="6"/>
      <c r="I19" s="76" t="s">
        <v>61</v>
      </c>
      <c r="J19" s="6"/>
      <c r="K19" s="6"/>
      <c r="L19" s="6"/>
      <c r="M19" s="6"/>
      <c r="N19" s="6"/>
      <c r="O19" s="6"/>
      <c r="P19" s="6"/>
      <c r="Q19" s="6"/>
      <c r="R19" s="6"/>
      <c r="S19" s="6"/>
      <c r="T19" s="6"/>
      <c r="U19" s="6"/>
      <c r="V19" s="6"/>
      <c r="W19" s="6"/>
      <c r="X19" s="6"/>
      <c r="Y19" s="6"/>
      <c r="Z19" s="6"/>
      <c r="AA19" s="6"/>
      <c r="AB19" s="6"/>
      <c r="AC19" s="29"/>
      <c r="AD19" s="379"/>
      <c r="AE19" s="40" t="s">
        <v>253</v>
      </c>
      <c r="AJ19" s="49" t="s">
        <v>298</v>
      </c>
    </row>
    <row r="20" spans="4:36" ht="12" customHeight="1" thickBot="1">
      <c r="D20" s="5" t="s">
        <v>104</v>
      </c>
      <c r="E20" s="6"/>
      <c r="F20" s="6"/>
      <c r="G20" s="6"/>
      <c r="H20" s="96"/>
      <c r="I20" s="6"/>
      <c r="J20" s="79"/>
      <c r="K20" s="6"/>
      <c r="L20" s="6"/>
      <c r="M20" s="6"/>
      <c r="N20" s="6"/>
      <c r="O20" s="6"/>
      <c r="P20" s="6"/>
      <c r="Q20" s="6"/>
      <c r="R20" s="6"/>
      <c r="S20" s="6"/>
      <c r="T20" s="6"/>
      <c r="U20" s="6"/>
      <c r="V20" s="6"/>
      <c r="W20" s="6"/>
      <c r="X20" s="6"/>
      <c r="Y20" s="6"/>
      <c r="Z20" s="6"/>
      <c r="AA20" s="6"/>
      <c r="AB20" s="6"/>
      <c r="AC20" s="29"/>
      <c r="AD20" s="379"/>
      <c r="AE20" s="40" t="s">
        <v>254</v>
      </c>
      <c r="AJ20" s="49" t="s">
        <v>299</v>
      </c>
    </row>
    <row r="21" spans="4:36" ht="30" customHeight="1" thickBot="1">
      <c r="D21" s="5" t="s">
        <v>105</v>
      </c>
      <c r="E21" s="6"/>
      <c r="F21" s="6"/>
      <c r="G21" s="6"/>
      <c r="H21" s="96"/>
      <c r="I21" s="6"/>
      <c r="J21" s="79"/>
      <c r="K21" s="6"/>
      <c r="L21" s="6"/>
      <c r="M21" s="6"/>
      <c r="N21" s="6"/>
      <c r="O21" s="6"/>
      <c r="P21" s="6"/>
      <c r="Q21" s="6"/>
      <c r="R21" s="6"/>
      <c r="S21" s="6"/>
      <c r="T21" s="6"/>
      <c r="U21" s="6"/>
      <c r="V21" s="6"/>
      <c r="W21" s="6"/>
      <c r="X21" s="6"/>
      <c r="Y21" s="6"/>
      <c r="Z21" s="6"/>
      <c r="AA21" s="6"/>
      <c r="AB21" s="6"/>
      <c r="AC21" s="29"/>
      <c r="AD21" s="379"/>
      <c r="AE21" s="40" t="s">
        <v>255</v>
      </c>
      <c r="AJ21" s="49" t="s">
        <v>300</v>
      </c>
    </row>
    <row r="22" spans="4:36" ht="26.1" customHeight="1" thickBot="1">
      <c r="D22" s="5" t="s">
        <v>528</v>
      </c>
      <c r="E22" s="6"/>
      <c r="F22" s="6"/>
      <c r="G22" s="6"/>
      <c r="H22" s="96"/>
      <c r="I22" s="6"/>
      <c r="J22" s="79"/>
      <c r="K22" s="6"/>
      <c r="L22" s="6"/>
      <c r="M22" s="6"/>
      <c r="N22" s="6"/>
      <c r="O22" s="6"/>
      <c r="P22" s="6"/>
      <c r="Q22" s="6"/>
      <c r="R22" s="6"/>
      <c r="S22" s="6"/>
      <c r="T22" s="6"/>
      <c r="U22" s="6"/>
      <c r="V22" s="6"/>
      <c r="W22" s="6"/>
      <c r="X22" s="6"/>
      <c r="Y22" s="6"/>
      <c r="Z22" s="6"/>
      <c r="AA22" s="6"/>
      <c r="AB22" s="6"/>
      <c r="AC22" s="29"/>
      <c r="AD22" s="379"/>
      <c r="AE22" s="40" t="s">
        <v>256</v>
      </c>
      <c r="AJ22" s="49" t="s">
        <v>301</v>
      </c>
    </row>
    <row r="23" spans="4:36" ht="30.95" customHeight="1" thickBot="1">
      <c r="D23" s="6"/>
      <c r="E23" s="6"/>
      <c r="F23" s="6"/>
      <c r="G23" s="6"/>
      <c r="H23" s="96"/>
      <c r="I23" s="6"/>
      <c r="J23" s="79"/>
      <c r="K23" s="6"/>
      <c r="L23" s="6"/>
      <c r="M23" s="6"/>
      <c r="N23" s="6"/>
      <c r="O23" s="6"/>
      <c r="P23" s="6"/>
      <c r="Q23" s="6"/>
      <c r="R23" s="6"/>
      <c r="S23" s="6"/>
      <c r="T23" s="6"/>
      <c r="U23" s="6"/>
      <c r="V23" s="6"/>
      <c r="W23" s="6"/>
      <c r="X23" s="6"/>
      <c r="Y23" s="6"/>
      <c r="Z23" s="6"/>
      <c r="AA23" s="6"/>
      <c r="AB23" s="6"/>
      <c r="AC23" s="29"/>
      <c r="AD23" s="379"/>
      <c r="AE23" s="41" t="s">
        <v>257</v>
      </c>
      <c r="AJ23" s="49" t="s">
        <v>302</v>
      </c>
    </row>
    <row r="24" spans="4:36" ht="29.1" customHeight="1" thickBot="1">
      <c r="D24" s="6"/>
      <c r="E24" s="6"/>
      <c r="F24" s="6"/>
      <c r="G24" s="6"/>
      <c r="H24" s="96"/>
      <c r="I24" s="6"/>
      <c r="J24" s="79"/>
      <c r="K24" s="6"/>
      <c r="L24" s="6"/>
      <c r="M24" s="6"/>
      <c r="N24" s="6"/>
      <c r="O24" s="6"/>
      <c r="P24" s="6"/>
      <c r="Q24" s="6"/>
      <c r="R24" s="6"/>
      <c r="S24" s="6"/>
      <c r="T24" s="6"/>
      <c r="U24" s="6"/>
      <c r="V24" s="6"/>
      <c r="W24" s="6"/>
      <c r="X24" s="6"/>
      <c r="Y24" s="6"/>
      <c r="Z24" s="6"/>
      <c r="AA24" s="6"/>
      <c r="AB24" s="6"/>
      <c r="AC24" s="29"/>
      <c r="AD24" s="379"/>
      <c r="AE24" s="41" t="s">
        <v>258</v>
      </c>
      <c r="AJ24" s="49" t="s">
        <v>303</v>
      </c>
    </row>
    <row r="25" spans="4:36" ht="27.95" customHeight="1" thickBot="1">
      <c r="D25" s="69"/>
      <c r="I25" s="6"/>
      <c r="AC25" s="30"/>
      <c r="AD25" s="383"/>
      <c r="AE25" s="41" t="s">
        <v>259</v>
      </c>
      <c r="AJ25" s="49" t="s">
        <v>304</v>
      </c>
    </row>
    <row r="26" spans="4:36" ht="30.75" thickBot="1">
      <c r="D26" s="73"/>
      <c r="I26" s="6"/>
      <c r="AD26" s="382" t="s">
        <v>237</v>
      </c>
      <c r="AE26" s="41" t="s">
        <v>260</v>
      </c>
    </row>
    <row r="27" spans="4:36" ht="16.5" thickBot="1">
      <c r="D27" s="72"/>
      <c r="I27" s="6"/>
      <c r="AC27" s="29"/>
      <c r="AD27" s="379"/>
      <c r="AE27" s="41" t="s">
        <v>261</v>
      </c>
    </row>
    <row r="28" spans="4:36" ht="16.5" thickBot="1">
      <c r="D28" s="72"/>
      <c r="I28" s="6"/>
      <c r="AC28" s="29"/>
      <c r="AD28" s="379"/>
      <c r="AE28" s="42" t="s">
        <v>262</v>
      </c>
    </row>
    <row r="29" spans="4:36" ht="30.75" thickBot="1">
      <c r="D29" s="72"/>
      <c r="AC29" s="29"/>
      <c r="AD29" s="379"/>
      <c r="AE29" s="42" t="s">
        <v>263</v>
      </c>
      <c r="AJ29" s="51"/>
    </row>
    <row r="30" spans="4:36" ht="15.75" customHeight="1" thickBot="1">
      <c r="D30" s="82"/>
      <c r="AC30" s="30"/>
      <c r="AD30" s="383"/>
      <c r="AE30" s="42" t="s">
        <v>264</v>
      </c>
      <c r="AJ30" s="51"/>
    </row>
    <row r="31" spans="4:36" ht="15.75" customHeight="1" thickBot="1">
      <c r="AD31" s="382" t="s">
        <v>238</v>
      </c>
      <c r="AE31" s="42" t="s">
        <v>265</v>
      </c>
      <c r="AJ31" s="51"/>
    </row>
    <row r="32" spans="4:36" ht="15.75" customHeight="1" thickBot="1">
      <c r="AD32" s="379"/>
      <c r="AE32" s="42" t="s">
        <v>266</v>
      </c>
      <c r="AJ32" s="51"/>
    </row>
    <row r="33" spans="29:36" ht="45.75" thickBot="1">
      <c r="AD33" s="379"/>
      <c r="AE33" s="43" t="s">
        <v>267</v>
      </c>
      <c r="AJ33" s="51"/>
    </row>
    <row r="34" spans="29:36" ht="30.75" thickBot="1">
      <c r="AD34" s="379"/>
      <c r="AE34" s="43" t="s">
        <v>268</v>
      </c>
      <c r="AJ34" s="51"/>
    </row>
    <row r="35" spans="29:36" ht="30.75" thickBot="1">
      <c r="AC35" s="30"/>
      <c r="AD35" s="383"/>
      <c r="AE35" s="43" t="s">
        <v>269</v>
      </c>
      <c r="AJ35" s="51"/>
    </row>
    <row r="36" spans="29:36" ht="45.75" thickBot="1">
      <c r="AD36" s="382" t="s">
        <v>239</v>
      </c>
      <c r="AE36" s="43" t="s">
        <v>270</v>
      </c>
      <c r="AJ36" s="51"/>
    </row>
    <row r="37" spans="29:36" ht="60">
      <c r="AD37" s="379"/>
      <c r="AE37" s="46" t="s">
        <v>271</v>
      </c>
      <c r="AJ37" s="51"/>
    </row>
    <row r="38" spans="29:36" ht="15.75" customHeight="1" thickBot="1">
      <c r="AD38" s="379"/>
      <c r="AE38" s="44" t="s">
        <v>272</v>
      </c>
      <c r="AJ38" s="51"/>
    </row>
    <row r="39" spans="29:36" ht="60.75" thickBot="1">
      <c r="AC39" s="30"/>
      <c r="AD39" s="383"/>
      <c r="AE39" s="44" t="s">
        <v>273</v>
      </c>
      <c r="AJ39" s="51"/>
    </row>
    <row r="40" spans="29:36" ht="57.75" customHeight="1" thickBot="1">
      <c r="AC40" s="31"/>
      <c r="AD40" s="31"/>
      <c r="AE40" s="44" t="s">
        <v>274</v>
      </c>
      <c r="AJ40" s="51"/>
    </row>
    <row r="41" spans="29:36" ht="75.75" thickBot="1">
      <c r="AC41" s="31"/>
      <c r="AD41" s="31"/>
      <c r="AE41" s="44" t="s">
        <v>275</v>
      </c>
      <c r="AJ41" s="52"/>
    </row>
    <row r="42" spans="29:36" ht="210.75" thickBot="1">
      <c r="AD42" s="29" t="s">
        <v>240</v>
      </c>
      <c r="AE42" s="44" t="s">
        <v>276</v>
      </c>
    </row>
    <row r="43" spans="29:36">
      <c r="AD43" s="31"/>
    </row>
    <row r="44" spans="29:36">
      <c r="AC44" s="31"/>
      <c r="AD44" s="31"/>
    </row>
    <row r="45" spans="29:36" ht="15.75">
      <c r="AC45" s="29"/>
      <c r="AD45" s="29"/>
    </row>
    <row r="46" spans="29:36">
      <c r="AC46" s="31"/>
      <c r="AD46" s="31"/>
    </row>
    <row r="47" spans="29:36" ht="16.5" thickBot="1">
      <c r="AD47" s="30"/>
    </row>
  </sheetData>
  <mergeCells count="5">
    <mergeCell ref="AD7:AD16"/>
    <mergeCell ref="AD17:AD25"/>
    <mergeCell ref="AD26:AD30"/>
    <mergeCell ref="AD31:AD35"/>
    <mergeCell ref="AD36:AD39"/>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L43"/>
  <sheetViews>
    <sheetView zoomScale="90" zoomScaleNormal="90" zoomScaleSheetLayoutView="80" workbookViewId="0">
      <selection activeCell="O13" sqref="O13"/>
    </sheetView>
  </sheetViews>
  <sheetFormatPr baseColWidth="10" defaultRowHeight="15"/>
  <cols>
    <col min="1" max="1" width="17.28515625" customWidth="1"/>
  </cols>
  <sheetData>
    <row r="3" spans="2:12" ht="26.25">
      <c r="C3" s="385" t="s">
        <v>743</v>
      </c>
      <c r="D3" s="385"/>
      <c r="E3" s="385"/>
      <c r="F3" s="385"/>
      <c r="G3" s="385"/>
      <c r="H3" s="385"/>
      <c r="I3" s="385"/>
      <c r="J3" s="385"/>
      <c r="K3" s="333"/>
      <c r="L3" s="333"/>
    </row>
    <row r="4" spans="2:12" ht="23.25">
      <c r="C4" s="386" t="s">
        <v>744</v>
      </c>
      <c r="D4" s="386"/>
      <c r="E4" s="386"/>
      <c r="F4" s="386"/>
      <c r="G4" s="386"/>
      <c r="H4" s="386"/>
      <c r="I4" s="386"/>
      <c r="J4" s="386"/>
      <c r="K4" s="334"/>
      <c r="L4" s="334"/>
    </row>
    <row r="8" spans="2:12">
      <c r="B8" s="384" t="s">
        <v>745</v>
      </c>
      <c r="C8" s="384"/>
      <c r="D8" s="384"/>
    </row>
    <row r="9" spans="2:12">
      <c r="B9" s="384"/>
      <c r="C9" s="384"/>
      <c r="D9" s="384"/>
    </row>
    <row r="10" spans="2:12">
      <c r="B10" s="384"/>
      <c r="C10" s="384"/>
      <c r="D10" s="384"/>
    </row>
    <row r="11" spans="2:12">
      <c r="B11" s="335"/>
      <c r="C11" s="335"/>
      <c r="D11" s="335"/>
      <c r="E11" s="336"/>
      <c r="F11" s="336"/>
      <c r="G11" s="336"/>
      <c r="H11" s="336"/>
      <c r="I11" s="336"/>
      <c r="J11" s="336"/>
      <c r="K11" s="336"/>
      <c r="L11" s="336"/>
    </row>
    <row r="12" spans="2:12">
      <c r="B12" s="337"/>
      <c r="C12" s="337"/>
      <c r="D12" s="337"/>
    </row>
    <row r="13" spans="2:12">
      <c r="B13" s="337"/>
      <c r="C13" s="337"/>
      <c r="D13" s="337"/>
    </row>
    <row r="14" spans="2:12" ht="15" customHeight="1">
      <c r="B14" s="384" t="s">
        <v>746</v>
      </c>
      <c r="C14" s="384"/>
      <c r="D14" s="384"/>
    </row>
    <row r="15" spans="2:12" ht="15" customHeight="1">
      <c r="B15" s="384"/>
      <c r="C15" s="384"/>
      <c r="D15" s="384"/>
    </row>
    <row r="16" spans="2:12" ht="15" customHeight="1">
      <c r="B16" s="384"/>
      <c r="C16" s="384"/>
      <c r="D16" s="384"/>
    </row>
    <row r="17" spans="2:12" ht="15" customHeight="1">
      <c r="B17" s="384"/>
      <c r="C17" s="384"/>
      <c r="D17" s="384"/>
    </row>
    <row r="18" spans="2:12" ht="15" customHeight="1">
      <c r="B18" s="384"/>
      <c r="C18" s="384"/>
      <c r="D18" s="384"/>
    </row>
    <row r="19" spans="2:12" ht="15" customHeight="1">
      <c r="B19" s="384"/>
      <c r="C19" s="384"/>
      <c r="D19" s="384"/>
    </row>
    <row r="20" spans="2:12" ht="15" customHeight="1">
      <c r="B20" s="384"/>
      <c r="C20" s="384"/>
      <c r="D20" s="384"/>
    </row>
    <row r="21" spans="2:12" ht="15" customHeight="1">
      <c r="B21" s="384"/>
      <c r="C21" s="384"/>
      <c r="D21" s="384"/>
    </row>
    <row r="22" spans="2:12">
      <c r="B22" s="384"/>
      <c r="C22" s="384"/>
      <c r="D22" s="384"/>
    </row>
    <row r="23" spans="2:12">
      <c r="B23" s="384"/>
      <c r="C23" s="384"/>
      <c r="D23" s="384"/>
    </row>
    <row r="24" spans="2:12">
      <c r="B24" s="384"/>
      <c r="C24" s="384"/>
      <c r="D24" s="384"/>
    </row>
    <row r="25" spans="2:12">
      <c r="B25" s="384"/>
      <c r="C25" s="384"/>
      <c r="D25" s="384"/>
    </row>
    <row r="26" spans="2:12">
      <c r="B26" s="384"/>
      <c r="C26" s="384"/>
      <c r="D26" s="384"/>
    </row>
    <row r="27" spans="2:12">
      <c r="B27" s="384"/>
      <c r="C27" s="384"/>
      <c r="D27" s="384"/>
    </row>
    <row r="28" spans="2:12">
      <c r="B28" s="384"/>
      <c r="C28" s="384"/>
      <c r="D28" s="384"/>
    </row>
    <row r="29" spans="2:12">
      <c r="B29" s="335"/>
      <c r="C29" s="335"/>
      <c r="D29" s="335"/>
      <c r="E29" s="336"/>
      <c r="F29" s="336"/>
      <c r="G29" s="336"/>
      <c r="H29" s="336"/>
      <c r="I29" s="336"/>
      <c r="J29" s="336"/>
      <c r="K29" s="336"/>
      <c r="L29" s="336"/>
    </row>
    <row r="30" spans="2:12">
      <c r="B30" s="337"/>
      <c r="C30" s="337"/>
      <c r="D30" s="337"/>
    </row>
    <row r="31" spans="2:12" ht="15" customHeight="1">
      <c r="B31" s="384" t="s">
        <v>747</v>
      </c>
      <c r="C31" s="384"/>
      <c r="D31" s="384"/>
    </row>
    <row r="32" spans="2:12" ht="15" customHeight="1">
      <c r="B32" s="384"/>
      <c r="C32" s="384"/>
      <c r="D32" s="384"/>
    </row>
    <row r="33" spans="2:12" ht="15" customHeight="1">
      <c r="B33" s="384"/>
      <c r="C33" s="384"/>
      <c r="D33" s="384"/>
    </row>
    <row r="34" spans="2:12" ht="15" customHeight="1">
      <c r="B34" s="384"/>
      <c r="C34" s="384"/>
      <c r="D34" s="384"/>
    </row>
    <row r="35" spans="2:12" ht="15" customHeight="1">
      <c r="B35" s="384"/>
      <c r="C35" s="384"/>
      <c r="D35" s="384"/>
    </row>
    <row r="36" spans="2:12">
      <c r="B36" s="384"/>
      <c r="C36" s="384"/>
      <c r="D36" s="384"/>
    </row>
    <row r="37" spans="2:12">
      <c r="B37" s="384"/>
      <c r="C37" s="384"/>
      <c r="D37" s="384"/>
    </row>
    <row r="38" spans="2:12">
      <c r="B38" s="384"/>
      <c r="C38" s="384"/>
      <c r="D38" s="384"/>
    </row>
    <row r="39" spans="2:12">
      <c r="B39" s="335"/>
      <c r="C39" s="335"/>
      <c r="D39" s="335"/>
      <c r="E39" s="336"/>
      <c r="F39" s="336"/>
      <c r="G39" s="336"/>
      <c r="H39" s="336"/>
      <c r="I39" s="336"/>
      <c r="J39" s="336"/>
      <c r="K39" s="336"/>
      <c r="L39" s="336"/>
    </row>
    <row r="40" spans="2:12">
      <c r="B40" s="337"/>
      <c r="C40" s="337"/>
      <c r="D40" s="337"/>
    </row>
    <row r="41" spans="2:12">
      <c r="B41" s="384" t="s">
        <v>748</v>
      </c>
      <c r="C41" s="384"/>
      <c r="D41" s="384"/>
    </row>
    <row r="42" spans="2:12">
      <c r="B42" s="384"/>
      <c r="C42" s="384"/>
      <c r="D42" s="384"/>
    </row>
    <row r="43" spans="2:12">
      <c r="B43" s="384"/>
      <c r="C43" s="384"/>
      <c r="D43" s="384"/>
    </row>
  </sheetData>
  <mergeCells count="6">
    <mergeCell ref="B41:D43"/>
    <mergeCell ref="C3:J3"/>
    <mergeCell ref="C4:J4"/>
    <mergeCell ref="B8:D10"/>
    <mergeCell ref="B14:D28"/>
    <mergeCell ref="B31:D38"/>
  </mergeCells>
  <pageMargins left="0.7" right="0.7" top="0.75" bottom="0.75" header="0.3" footer="0.3"/>
  <pageSetup scale="58"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tabColor theme="9" tint="-0.249977111117893"/>
  </sheetPr>
  <dimension ref="A1:BR63"/>
  <sheetViews>
    <sheetView view="pageBreakPreview" topLeftCell="BE11" zoomScale="70" zoomScaleNormal="40" zoomScaleSheetLayoutView="70" workbookViewId="0">
      <selection activeCell="BN13" sqref="BN13"/>
    </sheetView>
  </sheetViews>
  <sheetFormatPr baseColWidth="10" defaultColWidth="11.42578125" defaultRowHeight="12"/>
  <cols>
    <col min="1" max="1" width="13.28515625" style="10" customWidth="1"/>
    <col min="2" max="2" width="16" style="10" customWidth="1"/>
    <col min="3" max="3" width="6.7109375" style="13" customWidth="1"/>
    <col min="4" max="4" width="20.7109375" style="13" customWidth="1"/>
    <col min="5" max="5" width="14.42578125" style="13" customWidth="1"/>
    <col min="6" max="6" width="2.42578125" style="13" hidden="1" customWidth="1"/>
    <col min="7" max="7" width="14.42578125" style="13" customWidth="1"/>
    <col min="8" max="8" width="2.42578125" style="13" hidden="1" customWidth="1"/>
    <col min="9" max="9" width="26.85546875" style="10" customWidth="1"/>
    <col min="10" max="10" width="2.42578125" style="13" hidden="1" customWidth="1"/>
    <col min="11" max="11" width="29.7109375" style="10" customWidth="1"/>
    <col min="12" max="12" width="4.28515625" style="13" hidden="1" customWidth="1"/>
    <col min="13" max="13" width="5.28515625" style="13" hidden="1" customWidth="1"/>
    <col min="14" max="14" width="19.7109375" style="10" customWidth="1"/>
    <col min="15" max="15" width="17.42578125" style="13" customWidth="1"/>
    <col min="16" max="16" width="9.85546875" style="13" hidden="1" customWidth="1"/>
    <col min="17" max="17" width="10" style="13" customWidth="1"/>
    <col min="18" max="18" width="15.42578125" style="13" customWidth="1"/>
    <col min="19" max="19" width="10" style="13" customWidth="1"/>
    <col min="20" max="20" width="15.85546875" style="13" customWidth="1"/>
    <col min="21" max="21" width="12.42578125" style="13" customWidth="1"/>
    <col min="22" max="22" width="12.28515625" style="13" customWidth="1"/>
    <col min="23" max="23" width="13" style="13" customWidth="1"/>
    <col min="24" max="24" width="15.85546875" style="13" customWidth="1"/>
    <col min="25" max="25" width="10" style="13" customWidth="1"/>
    <col min="26" max="26" width="13.28515625" style="13" customWidth="1"/>
    <col min="27" max="35" width="10" style="13" customWidth="1"/>
    <col min="36" max="36" width="2.85546875" style="13" hidden="1" customWidth="1"/>
    <col min="37" max="37" width="14.85546875" style="10" customWidth="1"/>
    <col min="38" max="38" width="13.28515625" style="10" customWidth="1"/>
    <col min="39" max="39" width="58.42578125" style="10" customWidth="1"/>
    <col min="40" max="40" width="19" style="10" bestFit="1" customWidth="1"/>
    <col min="41" max="41" width="20.7109375" style="10" customWidth="1"/>
    <col min="42" max="42" width="2.85546875" style="10" hidden="1" customWidth="1"/>
    <col min="43" max="43" width="20.7109375" style="10" customWidth="1"/>
    <col min="44" max="44" width="2.85546875" style="10" hidden="1" customWidth="1"/>
    <col min="45" max="45" width="12" style="10" bestFit="1" customWidth="1"/>
    <col min="46" max="46" width="2.85546875" style="10" hidden="1" customWidth="1"/>
    <col min="47" max="47" width="20.7109375" style="10" customWidth="1"/>
    <col min="48" max="48" width="2" style="10" hidden="1" customWidth="1"/>
    <col min="49" max="49" width="20.7109375" style="10" customWidth="1"/>
    <col min="50" max="50" width="2" style="10" hidden="1" customWidth="1"/>
    <col min="51" max="51" width="20.7109375" style="10" customWidth="1"/>
    <col min="52" max="52" width="4.85546875" style="10" hidden="1" customWidth="1"/>
    <col min="53" max="53" width="20.7109375" style="10" customWidth="1"/>
    <col min="54" max="54" width="5.28515625" style="10" hidden="1" customWidth="1"/>
    <col min="55" max="55" width="8.7109375" style="10" hidden="1" customWidth="1"/>
    <col min="56" max="56" width="17" style="10" bestFit="1" customWidth="1"/>
    <col min="57" max="58" width="13.28515625" style="10" customWidth="1"/>
    <col min="59" max="59" width="19" style="10" customWidth="1"/>
    <col min="60" max="61" width="15.42578125" style="10" customWidth="1"/>
    <col min="62" max="62" width="17.42578125" style="10" customWidth="1"/>
    <col min="63" max="63" width="31.42578125" style="10" customWidth="1"/>
    <col min="64" max="64" width="21.28515625" style="10" customWidth="1"/>
    <col min="65" max="65" width="19.42578125" style="10" customWidth="1"/>
    <col min="66" max="66" width="17.42578125" style="10" customWidth="1"/>
    <col min="67" max="67" width="26.42578125" style="10" customWidth="1"/>
    <col min="68" max="68" width="12.7109375" style="10" customWidth="1"/>
    <col min="69" max="69" width="20" style="10" customWidth="1"/>
    <col min="70" max="79" width="11.42578125" style="10" customWidth="1"/>
    <col min="80" max="16384" width="11.42578125" style="10"/>
  </cols>
  <sheetData>
    <row r="1" spans="1:70" ht="12" customHeight="1">
      <c r="A1" s="484"/>
      <c r="B1" s="485"/>
      <c r="C1" s="485"/>
      <c r="D1" s="486"/>
      <c r="E1" s="449" t="s">
        <v>134</v>
      </c>
      <c r="F1" s="449"/>
      <c r="G1" s="449"/>
      <c r="H1" s="449"/>
      <c r="I1" s="449"/>
      <c r="J1" s="449"/>
      <c r="K1" s="449"/>
      <c r="L1" s="449"/>
      <c r="M1" s="449"/>
      <c r="N1" s="449"/>
      <c r="O1" s="449"/>
      <c r="P1" s="449"/>
      <c r="Q1" s="449"/>
      <c r="R1" s="449"/>
      <c r="S1" s="449"/>
      <c r="T1" s="449"/>
      <c r="U1" s="449"/>
      <c r="V1" s="449"/>
      <c r="W1" s="449"/>
      <c r="X1" s="449"/>
      <c r="Y1" s="449"/>
      <c r="Z1" s="449"/>
      <c r="AA1" s="449"/>
      <c r="AB1" s="449"/>
      <c r="AC1" s="449"/>
      <c r="AD1" s="449"/>
      <c r="AE1" s="449"/>
      <c r="AF1" s="449"/>
      <c r="AG1" s="449"/>
      <c r="AH1" s="449"/>
      <c r="AI1" s="449"/>
      <c r="AJ1" s="449"/>
      <c r="AK1" s="449"/>
      <c r="AL1" s="449"/>
      <c r="AM1" s="449"/>
      <c r="AN1" s="449"/>
      <c r="AO1" s="449"/>
      <c r="AP1" s="449"/>
      <c r="AQ1" s="449"/>
      <c r="AR1" s="449"/>
      <c r="AS1" s="449"/>
      <c r="AT1" s="449"/>
      <c r="AU1" s="449"/>
      <c r="AV1" s="449"/>
      <c r="AW1" s="449"/>
      <c r="AX1" s="449"/>
      <c r="AY1" s="449"/>
      <c r="AZ1" s="449"/>
      <c r="BA1" s="449"/>
      <c r="BB1" s="449"/>
      <c r="BC1" s="449"/>
      <c r="BD1" s="449"/>
      <c r="BE1" s="449"/>
      <c r="BF1" s="449"/>
      <c r="BG1" s="449"/>
      <c r="BH1" s="449"/>
      <c r="BI1" s="449"/>
      <c r="BJ1" s="449"/>
      <c r="BK1" s="449"/>
      <c r="BL1" s="449"/>
      <c r="BM1" s="449"/>
      <c r="BN1" s="449"/>
      <c r="BO1" s="449"/>
      <c r="BP1" s="449"/>
      <c r="BQ1" s="449"/>
      <c r="BR1" s="449"/>
    </row>
    <row r="2" spans="1:70">
      <c r="A2" s="487"/>
      <c r="B2" s="488"/>
      <c r="C2" s="488"/>
      <c r="D2" s="489"/>
      <c r="E2" s="449"/>
      <c r="F2" s="449"/>
      <c r="G2" s="449"/>
      <c r="H2" s="449"/>
      <c r="I2" s="449"/>
      <c r="J2" s="449"/>
      <c r="K2" s="449"/>
      <c r="L2" s="449"/>
      <c r="M2" s="449"/>
      <c r="N2" s="449"/>
      <c r="O2" s="449"/>
      <c r="P2" s="449"/>
      <c r="Q2" s="449"/>
      <c r="R2" s="449"/>
      <c r="S2" s="449"/>
      <c r="T2" s="449"/>
      <c r="U2" s="449"/>
      <c r="V2" s="449"/>
      <c r="W2" s="449"/>
      <c r="X2" s="449"/>
      <c r="Y2" s="449"/>
      <c r="Z2" s="449"/>
      <c r="AA2" s="449"/>
      <c r="AB2" s="449"/>
      <c r="AC2" s="449"/>
      <c r="AD2" s="449"/>
      <c r="AE2" s="449"/>
      <c r="AF2" s="449"/>
      <c r="AG2" s="449"/>
      <c r="AH2" s="449"/>
      <c r="AI2" s="449"/>
      <c r="AJ2" s="449"/>
      <c r="AK2" s="449"/>
      <c r="AL2" s="449"/>
      <c r="AM2" s="449"/>
      <c r="AN2" s="449"/>
      <c r="AO2" s="449"/>
      <c r="AP2" s="449"/>
      <c r="AQ2" s="449"/>
      <c r="AR2" s="449"/>
      <c r="AS2" s="449"/>
      <c r="AT2" s="449"/>
      <c r="AU2" s="449"/>
      <c r="AV2" s="449"/>
      <c r="AW2" s="449"/>
      <c r="AX2" s="449"/>
      <c r="AY2" s="449"/>
      <c r="AZ2" s="449"/>
      <c r="BA2" s="449"/>
      <c r="BB2" s="449"/>
      <c r="BC2" s="449"/>
      <c r="BD2" s="449"/>
      <c r="BE2" s="449"/>
      <c r="BF2" s="449"/>
      <c r="BG2" s="449"/>
      <c r="BH2" s="449"/>
      <c r="BI2" s="449"/>
      <c r="BJ2" s="449"/>
      <c r="BK2" s="449"/>
      <c r="BL2" s="449"/>
      <c r="BM2" s="449"/>
      <c r="BN2" s="449"/>
      <c r="BO2" s="449"/>
      <c r="BP2" s="449"/>
      <c r="BQ2" s="449"/>
      <c r="BR2" s="449"/>
    </row>
    <row r="3" spans="1:70" ht="15" customHeight="1">
      <c r="A3" s="487"/>
      <c r="B3" s="488"/>
      <c r="C3" s="488"/>
      <c r="D3" s="489"/>
      <c r="E3" s="495" t="s">
        <v>131</v>
      </c>
      <c r="F3" s="497"/>
      <c r="G3" s="497"/>
      <c r="H3" s="497"/>
      <c r="I3" s="497"/>
      <c r="J3" s="497"/>
      <c r="K3" s="497"/>
      <c r="L3" s="497"/>
      <c r="M3" s="497"/>
      <c r="N3" s="497"/>
      <c r="O3" s="497"/>
      <c r="P3" s="497"/>
      <c r="Q3" s="497"/>
      <c r="R3" s="497"/>
      <c r="S3" s="497"/>
      <c r="T3" s="497"/>
      <c r="U3" s="497"/>
      <c r="V3" s="497"/>
      <c r="W3" s="497"/>
      <c r="X3" s="497"/>
      <c r="Y3" s="497"/>
      <c r="Z3" s="497"/>
      <c r="AA3" s="497"/>
      <c r="AB3" s="497"/>
      <c r="AC3" s="497"/>
      <c r="AD3" s="497"/>
      <c r="AE3" s="496"/>
      <c r="AF3" s="492" t="s">
        <v>132</v>
      </c>
      <c r="AG3" s="493"/>
      <c r="AH3" s="493"/>
      <c r="AI3" s="493"/>
      <c r="AJ3" s="493"/>
      <c r="AK3" s="493"/>
      <c r="AL3" s="493"/>
      <c r="AM3" s="493"/>
      <c r="AN3" s="493"/>
      <c r="AO3" s="493"/>
      <c r="AP3" s="493"/>
      <c r="AQ3" s="493"/>
      <c r="AR3" s="493"/>
      <c r="AS3" s="493"/>
      <c r="AT3" s="493"/>
      <c r="AU3" s="493"/>
      <c r="AV3" s="493"/>
      <c r="AW3" s="494"/>
      <c r="AX3" s="54"/>
      <c r="AY3" s="495" t="s">
        <v>133</v>
      </c>
      <c r="AZ3" s="497"/>
      <c r="BA3" s="497"/>
      <c r="BB3" s="497"/>
      <c r="BC3" s="497"/>
      <c r="BD3" s="497"/>
      <c r="BE3" s="497"/>
      <c r="BF3" s="497"/>
      <c r="BG3" s="497"/>
      <c r="BH3" s="497"/>
      <c r="BI3" s="497"/>
      <c r="BJ3" s="497"/>
      <c r="BK3" s="497"/>
      <c r="BL3" s="497"/>
      <c r="BM3" s="497"/>
      <c r="BN3" s="497"/>
      <c r="BO3" s="497"/>
      <c r="BP3" s="497"/>
      <c r="BQ3" s="497"/>
      <c r="BR3" s="496"/>
    </row>
    <row r="4" spans="1:70" ht="15" customHeight="1">
      <c r="A4" s="478"/>
      <c r="B4" s="490"/>
      <c r="C4" s="490"/>
      <c r="D4" s="491"/>
      <c r="E4" s="498" t="s">
        <v>207</v>
      </c>
      <c r="F4" s="499"/>
      <c r="G4" s="499"/>
      <c r="H4" s="499"/>
      <c r="I4" s="499"/>
      <c r="J4" s="499"/>
      <c r="K4" s="499"/>
      <c r="L4" s="499"/>
      <c r="M4" s="499"/>
      <c r="N4" s="499"/>
      <c r="O4" s="499"/>
      <c r="P4" s="499"/>
      <c r="Q4" s="499"/>
      <c r="R4" s="499"/>
      <c r="S4" s="499"/>
      <c r="T4" s="499"/>
      <c r="U4" s="499"/>
      <c r="V4" s="499"/>
      <c r="W4" s="499"/>
      <c r="X4" s="499"/>
      <c r="Y4" s="499"/>
      <c r="Z4" s="499"/>
      <c r="AA4" s="499"/>
      <c r="AB4" s="499"/>
      <c r="AC4" s="499"/>
      <c r="AD4" s="499"/>
      <c r="AE4" s="500"/>
      <c r="AF4" s="492" t="s">
        <v>208</v>
      </c>
      <c r="AG4" s="493"/>
      <c r="AH4" s="493"/>
      <c r="AI4" s="493"/>
      <c r="AJ4" s="493"/>
      <c r="AK4" s="493"/>
      <c r="AL4" s="493"/>
      <c r="AM4" s="493"/>
      <c r="AN4" s="493"/>
      <c r="AO4" s="493"/>
      <c r="AP4" s="493"/>
      <c r="AQ4" s="493"/>
      <c r="AR4" s="493"/>
      <c r="AS4" s="493"/>
      <c r="AT4" s="493"/>
      <c r="AU4" s="493"/>
      <c r="AV4" s="493"/>
      <c r="AW4" s="494"/>
      <c r="AX4" s="55"/>
      <c r="AY4" s="501" t="s">
        <v>209</v>
      </c>
      <c r="AZ4" s="502"/>
      <c r="BA4" s="502"/>
      <c r="BB4" s="502"/>
      <c r="BC4" s="502"/>
      <c r="BD4" s="502"/>
      <c r="BE4" s="502"/>
      <c r="BF4" s="502"/>
      <c r="BG4" s="502"/>
      <c r="BH4" s="502"/>
      <c r="BI4" s="502"/>
      <c r="BJ4" s="502"/>
      <c r="BK4" s="502"/>
      <c r="BL4" s="502"/>
      <c r="BM4" s="502"/>
      <c r="BN4" s="502"/>
      <c r="BO4" s="502"/>
      <c r="BP4" s="502"/>
      <c r="BQ4" s="502"/>
      <c r="BR4" s="503"/>
    </row>
    <row r="5" spans="1:70" ht="12" customHeight="1">
      <c r="A5" s="495" t="s">
        <v>106</v>
      </c>
      <c r="B5" s="496"/>
      <c r="C5" s="495" t="s">
        <v>130</v>
      </c>
      <c r="D5" s="496"/>
      <c r="E5" s="449" t="s">
        <v>136</v>
      </c>
      <c r="F5" s="449"/>
      <c r="G5" s="449"/>
      <c r="H5" s="449"/>
      <c r="I5" s="449"/>
      <c r="J5" s="449"/>
      <c r="K5" s="449"/>
      <c r="L5" s="449"/>
      <c r="M5" s="449"/>
      <c r="N5" s="449"/>
      <c r="O5" s="449"/>
      <c r="P5" s="449"/>
      <c r="Q5" s="449"/>
      <c r="R5" s="449"/>
      <c r="S5" s="449"/>
      <c r="T5" s="449"/>
      <c r="U5" s="449"/>
      <c r="V5" s="449"/>
      <c r="W5" s="449"/>
      <c r="X5" s="449"/>
      <c r="Y5" s="449"/>
      <c r="Z5" s="449"/>
      <c r="AA5" s="449"/>
      <c r="AB5" s="449"/>
      <c r="AC5" s="449"/>
      <c r="AD5" s="449"/>
      <c r="AE5" s="449"/>
      <c r="AF5" s="449"/>
      <c r="AG5" s="449"/>
      <c r="AH5" s="449"/>
      <c r="AI5" s="449"/>
      <c r="AJ5" s="449"/>
      <c r="AK5" s="449"/>
      <c r="AL5" s="449"/>
      <c r="AM5" s="449"/>
      <c r="AN5" s="449"/>
      <c r="AO5" s="449"/>
      <c r="AP5" s="449"/>
      <c r="AQ5" s="449"/>
      <c r="AR5" s="449"/>
      <c r="AS5" s="449"/>
      <c r="AT5" s="449"/>
      <c r="AU5" s="449"/>
      <c r="AV5" s="449"/>
      <c r="AW5" s="449"/>
      <c r="AX5" s="449"/>
      <c r="AY5" s="449"/>
      <c r="AZ5" s="449"/>
      <c r="BA5" s="449"/>
      <c r="BB5" s="449"/>
      <c r="BC5" s="449"/>
      <c r="BD5" s="449"/>
      <c r="BE5" s="449"/>
      <c r="BF5" s="449"/>
      <c r="BG5" s="449"/>
      <c r="BH5" s="449"/>
      <c r="BI5" s="449"/>
      <c r="BJ5" s="449"/>
      <c r="BK5" s="449"/>
      <c r="BL5" s="449"/>
      <c r="BM5" s="449"/>
      <c r="BN5" s="449"/>
      <c r="BO5" s="449"/>
      <c r="BP5" s="449"/>
      <c r="BQ5" s="449"/>
      <c r="BR5" s="449"/>
    </row>
    <row r="6" spans="1:70">
      <c r="A6" s="498" t="s">
        <v>206</v>
      </c>
      <c r="B6" s="500"/>
      <c r="C6" s="498">
        <v>8</v>
      </c>
      <c r="D6" s="500"/>
      <c r="E6" s="449"/>
      <c r="F6" s="449"/>
      <c r="G6" s="449"/>
      <c r="H6" s="449"/>
      <c r="I6" s="449"/>
      <c r="J6" s="449"/>
      <c r="K6" s="449"/>
      <c r="L6" s="449"/>
      <c r="M6" s="449"/>
      <c r="N6" s="449"/>
      <c r="O6" s="449"/>
      <c r="P6" s="449"/>
      <c r="Q6" s="449"/>
      <c r="R6" s="449"/>
      <c r="S6" s="449"/>
      <c r="T6" s="449"/>
      <c r="U6" s="449"/>
      <c r="V6" s="449"/>
      <c r="W6" s="449"/>
      <c r="X6" s="449"/>
      <c r="Y6" s="449"/>
      <c r="Z6" s="449"/>
      <c r="AA6" s="449"/>
      <c r="AB6" s="449"/>
      <c r="AC6" s="449"/>
      <c r="AD6" s="449"/>
      <c r="AE6" s="449"/>
      <c r="AF6" s="449"/>
      <c r="AG6" s="449"/>
      <c r="AH6" s="449"/>
      <c r="AI6" s="449"/>
      <c r="AJ6" s="449"/>
      <c r="AK6" s="449"/>
      <c r="AL6" s="449"/>
      <c r="AM6" s="449"/>
      <c r="AN6" s="449"/>
      <c r="AO6" s="449"/>
      <c r="AP6" s="449"/>
      <c r="AQ6" s="449"/>
      <c r="AR6" s="449"/>
      <c r="AS6" s="449"/>
      <c r="AT6" s="449"/>
      <c r="AU6" s="449"/>
      <c r="AV6" s="449"/>
      <c r="AW6" s="449"/>
      <c r="AX6" s="449"/>
      <c r="AY6" s="449"/>
      <c r="AZ6" s="449"/>
      <c r="BA6" s="449"/>
      <c r="BB6" s="449"/>
      <c r="BC6" s="449"/>
      <c r="BD6" s="449"/>
      <c r="BE6" s="449"/>
      <c r="BF6" s="449"/>
      <c r="BG6" s="449"/>
      <c r="BH6" s="449"/>
      <c r="BI6" s="449"/>
      <c r="BJ6" s="449"/>
      <c r="BK6" s="449"/>
      <c r="BL6" s="449"/>
      <c r="BM6" s="449"/>
      <c r="BN6" s="449"/>
      <c r="BO6" s="449"/>
      <c r="BP6" s="449"/>
      <c r="BQ6" s="449"/>
      <c r="BR6" s="449"/>
    </row>
    <row r="7" spans="1:70">
      <c r="A7" s="26"/>
      <c r="B7" s="26"/>
      <c r="C7" s="47"/>
      <c r="D7" s="47"/>
      <c r="E7" s="47"/>
      <c r="F7" s="47"/>
      <c r="G7" s="47"/>
      <c r="H7" s="47"/>
      <c r="I7" s="26"/>
      <c r="J7" s="47"/>
      <c r="K7" s="26"/>
      <c r="L7" s="47"/>
      <c r="M7" s="47"/>
      <c r="N7" s="26"/>
      <c r="O7" s="47"/>
      <c r="P7" s="47"/>
      <c r="Q7" s="47"/>
      <c r="R7" s="47"/>
      <c r="S7" s="47"/>
      <c r="T7" s="47"/>
      <c r="U7" s="47"/>
      <c r="V7" s="47"/>
      <c r="W7" s="47"/>
      <c r="X7" s="47"/>
      <c r="Y7" s="47"/>
      <c r="Z7" s="47"/>
      <c r="AA7" s="47"/>
      <c r="AB7" s="47"/>
      <c r="AC7" s="47"/>
      <c r="AD7" s="47"/>
      <c r="AE7" s="47"/>
      <c r="AF7" s="47"/>
      <c r="AG7" s="47"/>
      <c r="AH7" s="47"/>
      <c r="AI7" s="47"/>
      <c r="AJ7" s="47"/>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row>
    <row r="8" spans="1:70" ht="21" customHeight="1">
      <c r="A8" s="447" t="s">
        <v>489</v>
      </c>
      <c r="B8" s="447"/>
      <c r="C8" s="447"/>
      <c r="D8" s="447"/>
      <c r="E8" s="451" t="s">
        <v>538</v>
      </c>
      <c r="F8" s="447"/>
      <c r="G8" s="447"/>
      <c r="H8" s="447"/>
      <c r="I8" s="447"/>
      <c r="J8" s="47"/>
      <c r="K8" s="26"/>
      <c r="L8" s="47"/>
      <c r="M8" s="47"/>
      <c r="N8" s="26"/>
      <c r="O8" s="47"/>
      <c r="P8" s="47"/>
      <c r="Q8" s="47"/>
      <c r="R8" s="47"/>
      <c r="S8" s="47"/>
      <c r="T8" s="47"/>
      <c r="U8" s="47"/>
      <c r="V8" s="47"/>
      <c r="W8" s="47"/>
      <c r="X8" s="47"/>
      <c r="Y8" s="47"/>
      <c r="Z8" s="47"/>
      <c r="AA8" s="47"/>
      <c r="AB8" s="47"/>
      <c r="AC8" s="47"/>
      <c r="AD8" s="47"/>
      <c r="AE8" s="47"/>
      <c r="AF8" s="47"/>
      <c r="AG8" s="47"/>
      <c r="AH8" s="47"/>
      <c r="AI8" s="47"/>
      <c r="AJ8" s="47"/>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row>
    <row r="9" spans="1:70" ht="12.75" thickBot="1">
      <c r="A9" s="26"/>
      <c r="B9" s="26"/>
      <c r="C9" s="47"/>
      <c r="D9" s="47"/>
      <c r="E9" s="47"/>
      <c r="F9" s="47"/>
      <c r="G9" s="47"/>
      <c r="H9" s="47"/>
      <c r="I9" s="26"/>
      <c r="J9" s="47"/>
      <c r="K9" s="26"/>
      <c r="L9" s="47"/>
      <c r="M9" s="47"/>
      <c r="N9" s="26"/>
      <c r="O9" s="47"/>
      <c r="P9" s="47"/>
      <c r="Q9" s="47"/>
      <c r="R9" s="47"/>
      <c r="S9" s="47"/>
      <c r="T9" s="47"/>
      <c r="U9" s="47"/>
      <c r="V9" s="47"/>
      <c r="W9" s="47"/>
      <c r="X9" s="47"/>
      <c r="Y9" s="47"/>
      <c r="Z9" s="47"/>
      <c r="AA9" s="47"/>
      <c r="AB9" s="47"/>
      <c r="AC9" s="47"/>
      <c r="AD9" s="47"/>
      <c r="AE9" s="47"/>
      <c r="AF9" s="47"/>
      <c r="AG9" s="47"/>
      <c r="AH9" s="47"/>
      <c r="AI9" s="47"/>
      <c r="AJ9" s="47"/>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c r="BM9" s="26"/>
      <c r="BN9" s="26"/>
      <c r="BO9" s="26"/>
      <c r="BP9" s="26"/>
      <c r="BQ9" s="26"/>
      <c r="BR9" s="26"/>
    </row>
    <row r="10" spans="1:70" ht="11.85" customHeight="1" thickBot="1">
      <c r="A10" s="452" t="s">
        <v>0</v>
      </c>
      <c r="B10" s="455" t="s">
        <v>1</v>
      </c>
      <c r="C10" s="455" t="s">
        <v>213</v>
      </c>
      <c r="D10" s="468" t="s">
        <v>54</v>
      </c>
      <c r="E10" s="469"/>
      <c r="F10" s="469"/>
      <c r="G10" s="469"/>
      <c r="H10" s="469"/>
      <c r="I10" s="469"/>
      <c r="J10" s="469"/>
      <c r="K10" s="470"/>
      <c r="L10" s="83"/>
      <c r="M10" s="84"/>
      <c r="N10" s="410" t="s">
        <v>223</v>
      </c>
      <c r="O10" s="411"/>
      <c r="P10" s="411"/>
      <c r="Q10" s="411"/>
      <c r="R10" s="411"/>
      <c r="S10" s="411"/>
      <c r="T10" s="411"/>
      <c r="U10" s="411"/>
      <c r="V10" s="411"/>
      <c r="W10" s="411"/>
      <c r="X10" s="411"/>
      <c r="Y10" s="411"/>
      <c r="Z10" s="411"/>
      <c r="AA10" s="411"/>
      <c r="AB10" s="411"/>
      <c r="AC10" s="411"/>
      <c r="AD10" s="411"/>
      <c r="AE10" s="411"/>
      <c r="AF10" s="411"/>
      <c r="AG10" s="411"/>
      <c r="AH10" s="411"/>
      <c r="AI10" s="411"/>
      <c r="AJ10" s="411"/>
      <c r="AK10" s="411"/>
      <c r="AL10" s="411"/>
      <c r="AM10" s="411"/>
      <c r="AN10" s="411"/>
      <c r="AO10" s="411"/>
      <c r="AP10" s="411"/>
      <c r="AQ10" s="411"/>
      <c r="AR10" s="411"/>
      <c r="AS10" s="411"/>
      <c r="AT10" s="411"/>
      <c r="AU10" s="411"/>
      <c r="AV10" s="411"/>
      <c r="AW10" s="411"/>
      <c r="AX10" s="411"/>
      <c r="AY10" s="411"/>
      <c r="AZ10" s="411"/>
      <c r="BA10" s="411"/>
      <c r="BB10" s="411"/>
      <c r="BC10" s="411"/>
      <c r="BD10" s="411"/>
      <c r="BE10" s="411"/>
      <c r="BF10" s="411"/>
      <c r="BG10" s="411"/>
      <c r="BH10" s="412"/>
      <c r="BI10" s="193"/>
      <c r="BJ10" s="406" t="s">
        <v>50</v>
      </c>
      <c r="BK10" s="407"/>
      <c r="BL10" s="407"/>
      <c r="BM10" s="407"/>
      <c r="BN10" s="407"/>
      <c r="BO10" s="408"/>
      <c r="BP10" s="408"/>
      <c r="BQ10" s="408"/>
      <c r="BR10" s="409"/>
    </row>
    <row r="11" spans="1:70" ht="11.85" customHeight="1" thickBot="1">
      <c r="A11" s="453"/>
      <c r="B11" s="456"/>
      <c r="C11" s="456"/>
      <c r="D11" s="474" t="s">
        <v>210</v>
      </c>
      <c r="E11" s="471" t="s">
        <v>227</v>
      </c>
      <c r="F11" s="472"/>
      <c r="G11" s="472"/>
      <c r="H11" s="472"/>
      <c r="I11" s="472"/>
      <c r="J11" s="472"/>
      <c r="K11" s="473"/>
      <c r="L11" s="83"/>
      <c r="M11" s="84"/>
      <c r="N11" s="427" t="s">
        <v>226</v>
      </c>
      <c r="O11" s="428"/>
      <c r="P11" s="429"/>
      <c r="Q11" s="410" t="s">
        <v>414</v>
      </c>
      <c r="R11" s="411"/>
      <c r="S11" s="411"/>
      <c r="T11" s="411"/>
      <c r="U11" s="411"/>
      <c r="V11" s="411"/>
      <c r="W11" s="411"/>
      <c r="X11" s="411"/>
      <c r="Y11" s="411"/>
      <c r="Z11" s="411"/>
      <c r="AA11" s="411"/>
      <c r="AB11" s="411"/>
      <c r="AC11" s="411"/>
      <c r="AD11" s="411"/>
      <c r="AE11" s="411"/>
      <c r="AF11" s="411"/>
      <c r="AG11" s="411"/>
      <c r="AH11" s="411"/>
      <c r="AI11" s="411"/>
      <c r="AJ11" s="411"/>
      <c r="AK11" s="412"/>
      <c r="AL11" s="476" t="s">
        <v>225</v>
      </c>
      <c r="AM11" s="476" t="s">
        <v>137</v>
      </c>
      <c r="AN11" s="410" t="s">
        <v>228</v>
      </c>
      <c r="AO11" s="411"/>
      <c r="AP11" s="411"/>
      <c r="AQ11" s="411"/>
      <c r="AR11" s="411"/>
      <c r="AS11" s="411"/>
      <c r="AT11" s="411"/>
      <c r="AU11" s="411"/>
      <c r="AV11" s="411"/>
      <c r="AW11" s="411"/>
      <c r="AX11" s="411"/>
      <c r="AY11" s="411"/>
      <c r="AZ11" s="411"/>
      <c r="BA11" s="411"/>
      <c r="BB11" s="411"/>
      <c r="BC11" s="411"/>
      <c r="BD11" s="411"/>
      <c r="BE11" s="411"/>
      <c r="BF11" s="412"/>
      <c r="BG11" s="413" t="s">
        <v>42</v>
      </c>
      <c r="BH11" s="414"/>
      <c r="BI11" s="441" t="s">
        <v>544</v>
      </c>
      <c r="BJ11" s="415" t="s">
        <v>50</v>
      </c>
      <c r="BK11" s="435" t="s">
        <v>51</v>
      </c>
      <c r="BL11" s="436"/>
      <c r="BM11" s="436"/>
      <c r="BN11" s="436"/>
      <c r="BO11" s="415" t="s">
        <v>211</v>
      </c>
      <c r="BP11" s="415" t="s">
        <v>283</v>
      </c>
      <c r="BQ11" s="415" t="s">
        <v>231</v>
      </c>
      <c r="BR11" s="417" t="s">
        <v>52</v>
      </c>
    </row>
    <row r="12" spans="1:70" s="11" customFormat="1" ht="87" customHeight="1" thickBot="1">
      <c r="A12" s="454"/>
      <c r="B12" s="457"/>
      <c r="C12" s="458"/>
      <c r="D12" s="475"/>
      <c r="E12" s="87" t="s">
        <v>219</v>
      </c>
      <c r="F12" s="88" t="s">
        <v>281</v>
      </c>
      <c r="G12" s="87" t="s">
        <v>220</v>
      </c>
      <c r="H12" s="88" t="s">
        <v>281</v>
      </c>
      <c r="I12" s="87" t="s">
        <v>221</v>
      </c>
      <c r="J12" s="89" t="s">
        <v>281</v>
      </c>
      <c r="K12" s="90" t="s">
        <v>222</v>
      </c>
      <c r="L12" s="91" t="s">
        <v>281</v>
      </c>
      <c r="M12" s="92" t="s">
        <v>282</v>
      </c>
      <c r="N12" s="86" t="s">
        <v>212</v>
      </c>
      <c r="O12" s="86" t="s">
        <v>138</v>
      </c>
      <c r="P12" s="86" t="s">
        <v>44</v>
      </c>
      <c r="Q12" s="168" t="s">
        <v>139</v>
      </c>
      <c r="R12" s="168" t="s">
        <v>140</v>
      </c>
      <c r="S12" s="168" t="s">
        <v>141</v>
      </c>
      <c r="T12" s="168" t="s">
        <v>142</v>
      </c>
      <c r="U12" s="169" t="s">
        <v>143</v>
      </c>
      <c r="V12" s="170" t="s">
        <v>144</v>
      </c>
      <c r="W12" s="170" t="s">
        <v>145</v>
      </c>
      <c r="X12" s="170" t="s">
        <v>146</v>
      </c>
      <c r="Y12" s="170" t="s">
        <v>147</v>
      </c>
      <c r="Z12" s="170" t="s">
        <v>148</v>
      </c>
      <c r="AA12" s="170" t="s">
        <v>149</v>
      </c>
      <c r="AB12" s="170" t="s">
        <v>150</v>
      </c>
      <c r="AC12" s="170" t="s">
        <v>151</v>
      </c>
      <c r="AD12" s="170" t="s">
        <v>152</v>
      </c>
      <c r="AE12" s="170" t="s">
        <v>153</v>
      </c>
      <c r="AF12" s="170" t="s">
        <v>154</v>
      </c>
      <c r="AG12" s="170" t="s">
        <v>155</v>
      </c>
      <c r="AH12" s="170" t="s">
        <v>156</v>
      </c>
      <c r="AI12" s="170" t="s">
        <v>157</v>
      </c>
      <c r="AJ12" s="171" t="s">
        <v>158</v>
      </c>
      <c r="AK12" s="171" t="s">
        <v>224</v>
      </c>
      <c r="AL12" s="477"/>
      <c r="AM12" s="477"/>
      <c r="AN12" s="172" t="s">
        <v>43</v>
      </c>
      <c r="AO12" s="173" t="s">
        <v>159</v>
      </c>
      <c r="AP12" s="171" t="s">
        <v>158</v>
      </c>
      <c r="AQ12" s="171" t="s">
        <v>160</v>
      </c>
      <c r="AR12" s="171" t="s">
        <v>158</v>
      </c>
      <c r="AS12" s="171" t="s">
        <v>161</v>
      </c>
      <c r="AT12" s="171" t="s">
        <v>158</v>
      </c>
      <c r="AU12" s="171" t="s">
        <v>162</v>
      </c>
      <c r="AV12" s="171" t="s">
        <v>158</v>
      </c>
      <c r="AW12" s="171" t="s">
        <v>163</v>
      </c>
      <c r="AX12" s="171" t="s">
        <v>158</v>
      </c>
      <c r="AY12" s="171" t="s">
        <v>164</v>
      </c>
      <c r="AZ12" s="171" t="s">
        <v>158</v>
      </c>
      <c r="BA12" s="171" t="s">
        <v>488</v>
      </c>
      <c r="BB12" s="171" t="s">
        <v>158</v>
      </c>
      <c r="BC12" s="171" t="s">
        <v>166</v>
      </c>
      <c r="BD12" s="171" t="s">
        <v>229</v>
      </c>
      <c r="BE12" s="171" t="s">
        <v>167</v>
      </c>
      <c r="BF12" s="171" t="s">
        <v>168</v>
      </c>
      <c r="BG12" s="93" t="s">
        <v>135</v>
      </c>
      <c r="BH12" s="94" t="s">
        <v>3</v>
      </c>
      <c r="BI12" s="442"/>
      <c r="BJ12" s="440"/>
      <c r="BK12" s="85" t="s">
        <v>230</v>
      </c>
      <c r="BL12" s="134" t="s">
        <v>486</v>
      </c>
      <c r="BM12" s="95" t="s">
        <v>482</v>
      </c>
      <c r="BN12" s="177" t="s">
        <v>487</v>
      </c>
      <c r="BO12" s="416"/>
      <c r="BP12" s="416"/>
      <c r="BQ12" s="416"/>
      <c r="BR12" s="418"/>
    </row>
    <row r="13" spans="1:70" ht="234" customHeight="1">
      <c r="A13" s="462" t="s">
        <v>90</v>
      </c>
      <c r="B13" s="459" t="s">
        <v>539</v>
      </c>
      <c r="C13" s="465" t="s">
        <v>6</v>
      </c>
      <c r="D13" s="430" t="s">
        <v>540</v>
      </c>
      <c r="E13" s="402" t="s">
        <v>179</v>
      </c>
      <c r="F13" s="393"/>
      <c r="G13" s="402" t="s">
        <v>179</v>
      </c>
      <c r="H13" s="393"/>
      <c r="I13" s="402" t="s">
        <v>179</v>
      </c>
      <c r="J13" s="396"/>
      <c r="K13" s="402" t="s">
        <v>179</v>
      </c>
      <c r="L13" s="399">
        <f>IF(K13="SI",25%,0%)</f>
        <v>0.25</v>
      </c>
      <c r="M13" s="399">
        <f>F13+H13+J13+L13</f>
        <v>0.25</v>
      </c>
      <c r="N13" s="387" t="s">
        <v>478</v>
      </c>
      <c r="O13" s="448" t="str">
        <f>+IF(N13="NO SE HA PRESENTADO EN LOS ULTIMOS 5 AÑOS","RARA VEZ",IF(N13="AL MENOS 1 VEZ EN LOS ULTIMOS 5 AÑOS","IMPROBABLE",IF(N13="AL MENOS 1 VEZ EN LOS ULTIMOS 2 AÑOS","POSIBLE",IF(N13="AL MENOS 1 VEZ EN EL ULTIMO AÑO","PROBABLE",IF(N13="MAS DE 1 VEZ AL AÑO","CASI SEGURO","ERROR")))))</f>
        <v>RARA VEZ</v>
      </c>
      <c r="P13" s="387" t="str">
        <f>+IF(O13="RARA VEZ","20%",IF(O13="IMPROBABLE","40%",IF(O13="POSIBLE","60%",IF(O13="PROBABLE","80%",IF(O13="CASI SEGURO","100%","ERROR")))))</f>
        <v>20%</v>
      </c>
      <c r="Q13" s="390" t="s">
        <v>179</v>
      </c>
      <c r="R13" s="390" t="s">
        <v>179</v>
      </c>
      <c r="S13" s="390" t="s">
        <v>179</v>
      </c>
      <c r="T13" s="390" t="s">
        <v>189</v>
      </c>
      <c r="U13" s="390" t="s">
        <v>179</v>
      </c>
      <c r="V13" s="390" t="s">
        <v>179</v>
      </c>
      <c r="W13" s="390" t="s">
        <v>179</v>
      </c>
      <c r="X13" s="390" t="s">
        <v>189</v>
      </c>
      <c r="Y13" s="390" t="s">
        <v>179</v>
      </c>
      <c r="Z13" s="390" t="s">
        <v>179</v>
      </c>
      <c r="AA13" s="390" t="s">
        <v>179</v>
      </c>
      <c r="AB13" s="390" t="s">
        <v>179</v>
      </c>
      <c r="AC13" s="390" t="s">
        <v>179</v>
      </c>
      <c r="AD13" s="390" t="s">
        <v>179</v>
      </c>
      <c r="AE13" s="390" t="s">
        <v>189</v>
      </c>
      <c r="AF13" s="390" t="s">
        <v>189</v>
      </c>
      <c r="AG13" s="390" t="s">
        <v>179</v>
      </c>
      <c r="AH13" s="390" t="s">
        <v>189</v>
      </c>
      <c r="AI13" s="390" t="s">
        <v>189</v>
      </c>
      <c r="AJ13" s="391">
        <f>COUNTIF(Q13:AI15,"SI")</f>
        <v>13</v>
      </c>
      <c r="AK13" s="481" t="str">
        <f t="shared" ref="AK13" si="0">+IF(AND(AJ13&gt;0,AJ13&lt;6),"MODERADO",IF(AJ13&gt;=12,"CATASTRÓFICO",IF(AND(AJ13&gt;5,AJ13&lt;12),"MAYOR","")))</f>
        <v>CATASTRÓFICO</v>
      </c>
      <c r="AL13" s="478"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12" t="s">
        <v>530</v>
      </c>
      <c r="AN13" s="12" t="s">
        <v>531</v>
      </c>
      <c r="AO13" s="140" t="s">
        <v>172</v>
      </c>
      <c r="AP13" s="165">
        <f>IF(AO13="Asignado",15,0)</f>
        <v>15</v>
      </c>
      <c r="AQ13" s="165" t="s">
        <v>173</v>
      </c>
      <c r="AR13" s="165">
        <f>IF(AQ13="adecuado",15,0)</f>
        <v>15</v>
      </c>
      <c r="AS13" s="14" t="s">
        <v>174</v>
      </c>
      <c r="AT13" s="65">
        <f>IF(AS13="Oportuna",15,0)</f>
        <v>15</v>
      </c>
      <c r="AU13" s="165" t="s">
        <v>175</v>
      </c>
      <c r="AV13" s="165">
        <f>IF(AU13="Prevenir",15,IF(AU13="Detectar",10,0))</f>
        <v>15</v>
      </c>
      <c r="AW13" s="165" t="s">
        <v>176</v>
      </c>
      <c r="AX13" s="165">
        <f>IF(AW13="Confiable",15,0)</f>
        <v>15</v>
      </c>
      <c r="AY13" s="165" t="s">
        <v>177</v>
      </c>
      <c r="AZ13" s="165">
        <f>IF(AY13="Se investigan y resuelven oportunamente",15,0)</f>
        <v>15</v>
      </c>
      <c r="BA13" s="165" t="s">
        <v>178</v>
      </c>
      <c r="BB13" s="165">
        <f>IF(BA13="Completa",10,IF(BA13="Incompleta",5,0))</f>
        <v>10</v>
      </c>
      <c r="BC13" s="165">
        <f>BB13+AZ13+AX13+AV13+AT13+AR13+AP13</f>
        <v>100</v>
      </c>
      <c r="BD13" s="174" t="str">
        <f>IF(BC13&gt;95,"FUERTE",IF(AND(BC13&lt;95.01,BC13&gt;85.02),"MODERADO",IF(AND(BC13&lt;85.01,BC13&gt;1),"DEBIL","ESTABLECER CONTROL")))</f>
        <v>FUERTE</v>
      </c>
      <c r="BE13" s="425">
        <f>AVERAGE(BC13:BC15)</f>
        <v>100</v>
      </c>
      <c r="BF13" s="422" t="str">
        <f>IF(BE13&gt;95,"FUERTE",IF(AND(BE13&lt;95.01,BE13&gt;85.02),"MODERADO",IF(AND(BE13&lt;85.01,BE13&gt;1),"DEBIL","0")))</f>
        <v>FUERTE</v>
      </c>
      <c r="BG13" s="42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21" t="str">
        <f>AK13</f>
        <v>CATASTRÓFICO</v>
      </c>
      <c r="BI13" s="421" t="s">
        <v>545</v>
      </c>
      <c r="BJ13" s="437" t="s">
        <v>280</v>
      </c>
      <c r="BK13" s="179" t="s">
        <v>533</v>
      </c>
      <c r="BL13" s="179" t="s">
        <v>535</v>
      </c>
      <c r="BM13" s="133">
        <v>46174</v>
      </c>
      <c r="BN13" s="133">
        <v>46371</v>
      </c>
      <c r="BO13" s="443" t="s">
        <v>537</v>
      </c>
      <c r="BP13" s="795">
        <v>46142</v>
      </c>
      <c r="BQ13" s="809" t="s">
        <v>819</v>
      </c>
      <c r="BR13" s="167" t="s">
        <v>76</v>
      </c>
    </row>
    <row r="14" spans="1:70" ht="57.95" customHeight="1">
      <c r="A14" s="463"/>
      <c r="B14" s="460"/>
      <c r="C14" s="466"/>
      <c r="D14" s="431"/>
      <c r="E14" s="403"/>
      <c r="F14" s="394"/>
      <c r="G14" s="403"/>
      <c r="H14" s="394"/>
      <c r="I14" s="403"/>
      <c r="J14" s="397"/>
      <c r="K14" s="403"/>
      <c r="L14" s="400"/>
      <c r="M14" s="400"/>
      <c r="N14" s="388"/>
      <c r="O14" s="449"/>
      <c r="P14" s="388"/>
      <c r="Q14" s="391"/>
      <c r="R14" s="391"/>
      <c r="S14" s="391"/>
      <c r="T14" s="391"/>
      <c r="U14" s="391"/>
      <c r="V14" s="391"/>
      <c r="W14" s="391"/>
      <c r="X14" s="391"/>
      <c r="Y14" s="391"/>
      <c r="Z14" s="391"/>
      <c r="AA14" s="391"/>
      <c r="AB14" s="391"/>
      <c r="AC14" s="391"/>
      <c r="AD14" s="391"/>
      <c r="AE14" s="391"/>
      <c r="AF14" s="391"/>
      <c r="AG14" s="391"/>
      <c r="AH14" s="391"/>
      <c r="AI14" s="391"/>
      <c r="AJ14" s="391"/>
      <c r="AK14" s="482"/>
      <c r="AL14" s="479"/>
      <c r="AM14" s="12" t="s">
        <v>532</v>
      </c>
      <c r="AN14" s="12" t="s">
        <v>531</v>
      </c>
      <c r="AO14" s="66" t="s">
        <v>172</v>
      </c>
      <c r="AP14" s="132">
        <f t="shared" ref="AP14:AP15" si="1">IF(AO14="Asignado",15,0)</f>
        <v>15</v>
      </c>
      <c r="AQ14" s="132" t="s">
        <v>173</v>
      </c>
      <c r="AR14" s="132">
        <f t="shared" ref="AR14:AR15" si="2">IF(AQ14="adecuado",15,0)</f>
        <v>15</v>
      </c>
      <c r="AS14" s="12" t="s">
        <v>174</v>
      </c>
      <c r="AT14" s="15">
        <f t="shared" ref="AT14:AT15" si="3">IF(AS14="Oportuna",15,0)</f>
        <v>15</v>
      </c>
      <c r="AU14" s="132" t="s">
        <v>175</v>
      </c>
      <c r="AV14" s="132">
        <f t="shared" ref="AV14:AV15" si="4">IF(AU14="Prevenir",15,IF(AU14="Detectar",10,0))</f>
        <v>15</v>
      </c>
      <c r="AW14" s="132" t="s">
        <v>176</v>
      </c>
      <c r="AX14" s="132">
        <f t="shared" ref="AX14:AX15" si="5">IF(AW14="Confiable",15,0)</f>
        <v>15</v>
      </c>
      <c r="AY14" s="132" t="s">
        <v>177</v>
      </c>
      <c r="AZ14" s="132">
        <f t="shared" ref="AZ14:AZ15" si="6">IF(AY14="Se investigan y resuelven oportunamente",15,0)</f>
        <v>15</v>
      </c>
      <c r="BA14" s="132" t="s">
        <v>178</v>
      </c>
      <c r="BB14" s="132">
        <f t="shared" ref="BB14:BB15" si="7">IF(BA14="Completa",10,IF(BA14="Incompleta",5,0))</f>
        <v>10</v>
      </c>
      <c r="BC14" s="132">
        <f t="shared" ref="BC14:BC15" si="8">BB14+AZ14+AX14+AV14+AT14+AR14+AP14</f>
        <v>100</v>
      </c>
      <c r="BD14" s="175" t="str">
        <f>IF(BC14&gt;95,"FUERTE",IF(AND(BC14&lt;95.01,BC14&gt;85.02),"MODERADO",IF(AND(BC14&lt;85.01,BC14&gt;1),"DEBIL","ESTABLECER CONTROL")))</f>
        <v>FUERTE</v>
      </c>
      <c r="BE14" s="425"/>
      <c r="BF14" s="422"/>
      <c r="BG14" s="422"/>
      <c r="BH14" s="422"/>
      <c r="BI14" s="438"/>
      <c r="BJ14" s="391"/>
      <c r="BK14" s="446" t="s">
        <v>534</v>
      </c>
      <c r="BL14" s="446" t="s">
        <v>529</v>
      </c>
      <c r="BM14" s="419">
        <v>46174</v>
      </c>
      <c r="BN14" s="419">
        <v>46371</v>
      </c>
      <c r="BO14" s="444"/>
      <c r="BP14" s="803">
        <v>46142</v>
      </c>
      <c r="BQ14" s="405" t="s">
        <v>818</v>
      </c>
      <c r="BR14" s="433" t="s">
        <v>76</v>
      </c>
    </row>
    <row r="15" spans="1:70" ht="50.1" customHeight="1" thickBot="1">
      <c r="A15" s="464"/>
      <c r="B15" s="461"/>
      <c r="C15" s="467"/>
      <c r="D15" s="432"/>
      <c r="E15" s="404"/>
      <c r="F15" s="395"/>
      <c r="G15" s="404"/>
      <c r="H15" s="395"/>
      <c r="I15" s="404"/>
      <c r="J15" s="398"/>
      <c r="K15" s="404"/>
      <c r="L15" s="401"/>
      <c r="M15" s="401"/>
      <c r="N15" s="389"/>
      <c r="O15" s="450"/>
      <c r="P15" s="389"/>
      <c r="Q15" s="392"/>
      <c r="R15" s="392"/>
      <c r="S15" s="392"/>
      <c r="T15" s="392"/>
      <c r="U15" s="392"/>
      <c r="V15" s="392"/>
      <c r="W15" s="392"/>
      <c r="X15" s="392"/>
      <c r="Y15" s="392"/>
      <c r="Z15" s="392"/>
      <c r="AA15" s="392"/>
      <c r="AB15" s="392"/>
      <c r="AC15" s="392"/>
      <c r="AD15" s="392"/>
      <c r="AE15" s="392"/>
      <c r="AF15" s="392"/>
      <c r="AG15" s="392"/>
      <c r="AH15" s="392"/>
      <c r="AI15" s="392"/>
      <c r="AJ15" s="392"/>
      <c r="AK15" s="483"/>
      <c r="AL15" s="480"/>
      <c r="AM15" s="12" t="s">
        <v>536</v>
      </c>
      <c r="AN15" s="12" t="s">
        <v>531</v>
      </c>
      <c r="AO15" s="164" t="s">
        <v>172</v>
      </c>
      <c r="AP15" s="166">
        <f t="shared" si="1"/>
        <v>15</v>
      </c>
      <c r="AQ15" s="166" t="s">
        <v>173</v>
      </c>
      <c r="AR15" s="166">
        <f t="shared" si="2"/>
        <v>15</v>
      </c>
      <c r="AS15" s="135" t="s">
        <v>174</v>
      </c>
      <c r="AT15" s="64">
        <f t="shared" si="3"/>
        <v>15</v>
      </c>
      <c r="AU15" s="166" t="s">
        <v>175</v>
      </c>
      <c r="AV15" s="166">
        <f t="shared" si="4"/>
        <v>15</v>
      </c>
      <c r="AW15" s="166" t="s">
        <v>176</v>
      </c>
      <c r="AX15" s="166">
        <f t="shared" si="5"/>
        <v>15</v>
      </c>
      <c r="AY15" s="166" t="s">
        <v>177</v>
      </c>
      <c r="AZ15" s="166">
        <f t="shared" si="6"/>
        <v>15</v>
      </c>
      <c r="BA15" s="166" t="s">
        <v>178</v>
      </c>
      <c r="BB15" s="166">
        <f t="shared" si="7"/>
        <v>10</v>
      </c>
      <c r="BC15" s="166">
        <f t="shared" si="8"/>
        <v>100</v>
      </c>
      <c r="BD15" s="176" t="str">
        <f t="shared" ref="BD15" si="9">IF(BC15&gt;95,"FUERTE",IF(AND(BC15&lt;95.01,BC15&gt;85.02),"MODERADO",IF(AND(BC15&lt;85.01,BC15&gt;1),"DEBIL","ESTABLECER CONTROL")))</f>
        <v>FUERTE</v>
      </c>
      <c r="BE15" s="426"/>
      <c r="BF15" s="423"/>
      <c r="BG15" s="423"/>
      <c r="BH15" s="423"/>
      <c r="BI15" s="439"/>
      <c r="BJ15" s="392"/>
      <c r="BK15" s="445"/>
      <c r="BL15" s="445"/>
      <c r="BM15" s="420"/>
      <c r="BN15" s="420"/>
      <c r="BO15" s="445"/>
      <c r="BP15" s="392"/>
      <c r="BQ15" s="392"/>
      <c r="BR15" s="434"/>
    </row>
    <row r="16" spans="1:70">
      <c r="O16" s="47"/>
    </row>
    <row r="17" spans="15:15">
      <c r="O17" s="47"/>
    </row>
    <row r="18" spans="15:15">
      <c r="O18" s="47"/>
    </row>
    <row r="19" spans="15:15">
      <c r="O19" s="47"/>
    </row>
    <row r="20" spans="15:15">
      <c r="O20" s="47"/>
    </row>
    <row r="21" spans="15:15">
      <c r="O21" s="47"/>
    </row>
    <row r="22" spans="15:15">
      <c r="O22" s="47"/>
    </row>
    <row r="23" spans="15:15">
      <c r="O23" s="47"/>
    </row>
    <row r="24" spans="15:15">
      <c r="O24" s="47"/>
    </row>
    <row r="25" spans="15:15">
      <c r="O25" s="47"/>
    </row>
    <row r="26" spans="15:15">
      <c r="O26" s="47"/>
    </row>
    <row r="27" spans="15:15">
      <c r="O27" s="47"/>
    </row>
    <row r="28" spans="15:15">
      <c r="O28" s="47"/>
    </row>
    <row r="29" spans="15:15">
      <c r="O29" s="47"/>
    </row>
    <row r="30" spans="15:15">
      <c r="O30" s="47"/>
    </row>
    <row r="31" spans="15:15">
      <c r="O31" s="47"/>
    </row>
    <row r="32" spans="15:15">
      <c r="O32" s="47"/>
    </row>
    <row r="33" spans="15:15">
      <c r="O33" s="47"/>
    </row>
    <row r="34" spans="15:15">
      <c r="O34" s="47"/>
    </row>
    <row r="35" spans="15:15">
      <c r="O35" s="47"/>
    </row>
    <row r="36" spans="15:15">
      <c r="O36" s="47"/>
    </row>
    <row r="37" spans="15:15">
      <c r="O37" s="47"/>
    </row>
    <row r="38" spans="15:15">
      <c r="O38" s="47"/>
    </row>
    <row r="39" spans="15:15">
      <c r="O39" s="47"/>
    </row>
    <row r="40" spans="15:15">
      <c r="O40" s="47"/>
    </row>
    <row r="41" spans="15:15">
      <c r="O41" s="47"/>
    </row>
    <row r="42" spans="15:15">
      <c r="O42" s="47"/>
    </row>
    <row r="43" spans="15:15">
      <c r="O43" s="47"/>
    </row>
    <row r="44" spans="15:15">
      <c r="O44" s="47"/>
    </row>
    <row r="45" spans="15:15">
      <c r="O45" s="47"/>
    </row>
    <row r="46" spans="15:15">
      <c r="O46" s="47"/>
    </row>
    <row r="47" spans="15:15">
      <c r="O47" s="47"/>
    </row>
    <row r="48" spans="15:15">
      <c r="O48" s="47"/>
    </row>
    <row r="49" spans="15:15">
      <c r="O49" s="47"/>
    </row>
    <row r="50" spans="15:15">
      <c r="O50" s="47"/>
    </row>
    <row r="51" spans="15:15">
      <c r="O51" s="47"/>
    </row>
    <row r="52" spans="15:15">
      <c r="O52" s="47"/>
    </row>
    <row r="53" spans="15:15">
      <c r="O53" s="47"/>
    </row>
    <row r="54" spans="15:15">
      <c r="O54" s="47"/>
    </row>
    <row r="55" spans="15:15">
      <c r="O55" s="47"/>
    </row>
    <row r="56" spans="15:15">
      <c r="O56" s="47"/>
    </row>
    <row r="57" spans="15:15">
      <c r="O57" s="47"/>
    </row>
    <row r="58" spans="15:15">
      <c r="O58" s="47"/>
    </row>
    <row r="59" spans="15:15">
      <c r="O59" s="47"/>
    </row>
    <row r="60" spans="15:15">
      <c r="O60" s="47"/>
    </row>
    <row r="61" spans="15:15">
      <c r="O61" s="47"/>
    </row>
    <row r="62" spans="15:15">
      <c r="O62" s="47"/>
    </row>
    <row r="63" spans="15:15">
      <c r="O63" s="47"/>
    </row>
  </sheetData>
  <sheetProtection formatCells="0" formatRows="0"/>
  <dataConsolidate/>
  <mergeCells count="88">
    <mergeCell ref="A1:D4"/>
    <mergeCell ref="AF3:AW3"/>
    <mergeCell ref="AF4:AW4"/>
    <mergeCell ref="A5:B5"/>
    <mergeCell ref="C5:D5"/>
    <mergeCell ref="E1:BR2"/>
    <mergeCell ref="E3:AE3"/>
    <mergeCell ref="E4:AE4"/>
    <mergeCell ref="E5:BR6"/>
    <mergeCell ref="A6:B6"/>
    <mergeCell ref="C6:D6"/>
    <mergeCell ref="AY3:BR3"/>
    <mergeCell ref="AY4:BR4"/>
    <mergeCell ref="Q11:AK11"/>
    <mergeCell ref="AL11:AL12"/>
    <mergeCell ref="AM11:AM12"/>
    <mergeCell ref="AC13:AC15"/>
    <mergeCell ref="AD13:AD15"/>
    <mergeCell ref="AI13:AI15"/>
    <mergeCell ref="AJ13:AJ15"/>
    <mergeCell ref="AL13:AL15"/>
    <mergeCell ref="AF13:AF15"/>
    <mergeCell ref="AG13:AG15"/>
    <mergeCell ref="AH13:AH15"/>
    <mergeCell ref="R13:R15"/>
    <mergeCell ref="AK13:AK15"/>
    <mergeCell ref="X13:X15"/>
    <mergeCell ref="Y13:Y15"/>
    <mergeCell ref="A8:D8"/>
    <mergeCell ref="N13:N15"/>
    <mergeCell ref="O13:O15"/>
    <mergeCell ref="Q13:Q15"/>
    <mergeCell ref="E8:I8"/>
    <mergeCell ref="A10:A12"/>
    <mergeCell ref="B10:B12"/>
    <mergeCell ref="C10:C12"/>
    <mergeCell ref="B13:B15"/>
    <mergeCell ref="A13:A15"/>
    <mergeCell ref="C13:C15"/>
    <mergeCell ref="D10:K10"/>
    <mergeCell ref="E11:K11"/>
    <mergeCell ref="D11:D12"/>
    <mergeCell ref="E13:E15"/>
    <mergeCell ref="G13:G15"/>
    <mergeCell ref="D13:D15"/>
    <mergeCell ref="BR14:BR15"/>
    <mergeCell ref="BQ14:BQ15"/>
    <mergeCell ref="BK11:BN11"/>
    <mergeCell ref="BJ13:BJ15"/>
    <mergeCell ref="BF13:BF15"/>
    <mergeCell ref="BI13:BI15"/>
    <mergeCell ref="BO11:BO12"/>
    <mergeCell ref="BP11:BP12"/>
    <mergeCell ref="BJ11:BJ12"/>
    <mergeCell ref="BI11:BI12"/>
    <mergeCell ref="BN14:BN15"/>
    <mergeCell ref="BO13:BO15"/>
    <mergeCell ref="BK14:BK15"/>
    <mergeCell ref="BL14:BL15"/>
    <mergeCell ref="U13:U15"/>
    <mergeCell ref="BP14:BP15"/>
    <mergeCell ref="BJ10:BR10"/>
    <mergeCell ref="AN11:BF11"/>
    <mergeCell ref="BG11:BH11"/>
    <mergeCell ref="BQ11:BQ12"/>
    <mergeCell ref="BR11:BR12"/>
    <mergeCell ref="BM14:BM15"/>
    <mergeCell ref="BH13:BH15"/>
    <mergeCell ref="BG13:BG15"/>
    <mergeCell ref="BE13:BE15"/>
    <mergeCell ref="N10:BH10"/>
    <mergeCell ref="N11:P11"/>
    <mergeCell ref="Z13:Z15"/>
    <mergeCell ref="AA13:AA15"/>
    <mergeCell ref="AB13:AB15"/>
    <mergeCell ref="AE13:AE15"/>
    <mergeCell ref="F13:F15"/>
    <mergeCell ref="H13:H15"/>
    <mergeCell ref="J13:J15"/>
    <mergeCell ref="L13:L15"/>
    <mergeCell ref="M13:M15"/>
    <mergeCell ref="I13:I15"/>
    <mergeCell ref="K13:K15"/>
    <mergeCell ref="P13:P15"/>
    <mergeCell ref="T13:T15"/>
    <mergeCell ref="V13:V15"/>
    <mergeCell ref="W13:W15"/>
    <mergeCell ref="S13:S15"/>
  </mergeCells>
  <conditionalFormatting sqref="D13:D15">
    <cfRule type="expression" dxfId="490" priority="2395">
      <formula>#REF!&gt;=100%</formula>
    </cfRule>
    <cfRule type="expression" dxfId="489" priority="2396">
      <formula>#REF!&lt;100%</formula>
    </cfRule>
    <cfRule type="expression" dxfId="488" priority="2397">
      <formula>$M$13&lt;100%</formula>
    </cfRule>
    <cfRule type="expression" dxfId="487" priority="2398">
      <formula>$M$13&gt;=100%</formula>
    </cfRule>
  </conditionalFormatting>
  <conditionalFormatting sqref="N13:O13">
    <cfRule type="containsText" dxfId="486" priority="68" operator="containsText" text="RARA VEZ">
      <formula>NOT(ISERROR(SEARCH("RARA VEZ",N13)))</formula>
    </cfRule>
    <cfRule type="containsText" dxfId="485" priority="69" operator="containsText" text="IMPROBABLE">
      <formula>NOT(ISERROR(SEARCH("IMPROBABLE",N13)))</formula>
    </cfRule>
    <cfRule type="containsText" dxfId="484" priority="70" operator="containsText" text="POSIBLE">
      <formula>NOT(ISERROR(SEARCH("POSIBLE",N13)))</formula>
    </cfRule>
    <cfRule type="containsText" dxfId="483" priority="71" operator="containsText" text="PROBABLE">
      <formula>NOT(ISERROR(SEARCH("PROBABLE",N13)))</formula>
    </cfRule>
    <cfRule type="containsText" dxfId="482" priority="72" operator="containsText" text="CASI SEGURO">
      <formula>NOT(ISERROR(SEARCH("CASI SEGURO",N13)))</formula>
    </cfRule>
  </conditionalFormatting>
  <conditionalFormatting sqref="AK13:AK15">
    <cfRule type="containsText" dxfId="481" priority="73" operator="containsText" text="CATASTRÓFICO">
      <formula>NOT(ISERROR(SEARCH("CATASTRÓFICO",AK13)))</formula>
    </cfRule>
    <cfRule type="containsText" dxfId="480" priority="74" operator="containsText" text="MAYOR">
      <formula>NOT(ISERROR(SEARCH("MAYOR",AK13)))</formula>
    </cfRule>
    <cfRule type="containsText" dxfId="479" priority="75" operator="containsText" text="MODERADO">
      <formula>NOT(ISERROR(SEARCH("MODERADO",AK13)))</formula>
    </cfRule>
  </conditionalFormatting>
  <conditionalFormatting sqref="AL13">
    <cfRule type="containsText" dxfId="478" priority="64" operator="containsText" text="EXTREMO">
      <formula>NOT(ISERROR(SEARCH("EXTREMO",AL13)))</formula>
    </cfRule>
    <cfRule type="containsText" dxfId="477" priority="65" operator="containsText" text="ALTO">
      <formula>NOT(ISERROR(SEARCH("ALTO",AL13)))</formula>
    </cfRule>
    <cfRule type="containsText" dxfId="476" priority="66" operator="containsText" text="MODERADO">
      <formula>NOT(ISERROR(SEARCH("MODERADO",AL13)))</formula>
    </cfRule>
    <cfRule type="containsText" dxfId="475" priority="67" operator="containsText" text="BAJO">
      <formula>NOT(ISERROR(SEARCH("BAJO",AL13)))</formula>
    </cfRule>
  </conditionalFormatting>
  <conditionalFormatting sqref="BG13:BG15">
    <cfRule type="containsText" dxfId="474" priority="49" operator="containsText" text="CASI SEGURO">
      <formula>NOT(ISERROR(SEARCH("CASI SEGURO",BG13)))</formula>
    </cfRule>
    <cfRule type="containsText" dxfId="473" priority="50" operator="containsText" text="PROBABLE">
      <formula>NOT(ISERROR(SEARCH("PROBABLE",BG13)))</formula>
    </cfRule>
    <cfRule type="containsText" dxfId="472" priority="51" operator="containsText" text="POSIBLE">
      <formula>NOT(ISERROR(SEARCH("POSIBLE",BG13)))</formula>
    </cfRule>
    <cfRule type="containsText" dxfId="471" priority="52" operator="containsText" text="IMPROBABLE">
      <formula>NOT(ISERROR(SEARCH("IMPROBABLE",BG13)))</formula>
    </cfRule>
    <cfRule type="containsText" dxfId="470" priority="53" operator="containsText" text="RARA VEZ">
      <formula>NOT(ISERROR(SEARCH("RARA VEZ",BG13)))</formula>
    </cfRule>
  </conditionalFormatting>
  <conditionalFormatting sqref="BH13:BI13 BH14:BH15">
    <cfRule type="containsText" dxfId="469" priority="46" operator="containsText" text="MODERADO">
      <formula>NOT(ISERROR(SEARCH("MODERADO",BH13)))</formula>
    </cfRule>
    <cfRule type="containsText" dxfId="468" priority="47" operator="containsText" text="MAYOR">
      <formula>NOT(ISERROR(SEARCH("MAYOR",BH13)))</formula>
    </cfRule>
    <cfRule type="containsText" dxfId="467" priority="48" operator="containsText" text="CATASTRÓFICO">
      <formula>NOT(ISERROR(SEARCH("CATASTRÓFICO",BH13)))</formula>
    </cfRule>
  </conditionalFormatting>
  <conditionalFormatting sqref="BI13:BI15">
    <cfRule type="containsText" dxfId="466" priority="1" operator="containsText" text="BAJO">
      <formula>NOT(ISERROR(SEARCH("BAJO",BI13)))</formula>
    </cfRule>
    <cfRule type="containsText" dxfId="465" priority="2" operator="containsText" text="MODERADO">
      <formula>NOT(ISERROR(SEARCH("MODERADO",BI13)))</formula>
    </cfRule>
    <cfRule type="containsText" dxfId="464" priority="3" operator="containsText" text="ALTO">
      <formula>NOT(ISERROR(SEARCH("ALTO",BI13)))</formula>
    </cfRule>
    <cfRule type="containsText" dxfId="463" priority="4" operator="containsText" text="EXTREMO">
      <formula>NOT(ISERROR(SEARCH("EXTREMO",BI13)))</formula>
    </cfRule>
  </conditionalFormatting>
  <conditionalFormatting sqref="BK13:BO13 BK14:BN14">
    <cfRule type="expression" dxfId="462" priority="63">
      <formula>#REF!="DILIGENCIE EL PLAN DE ACCIÓN"</formula>
    </cfRule>
  </conditionalFormatting>
  <dataValidations count="3">
    <dataValidation type="list" allowBlank="1" showInputMessage="1" showErrorMessage="1" sqref="E13:E15 G13:G15 I13:I15 K13:K15" xr:uid="{00000000-0002-0000-0200-000000000000}">
      <formula1>Acción</formula1>
    </dataValidation>
    <dataValidation type="list" allowBlank="1" showInputMessage="1" showErrorMessage="1" sqref="BJ13:BJ15" xr:uid="{00000000-0002-0000-0200-000001000000}">
      <formula1>TRATAMIENTOC</formula1>
    </dataValidation>
    <dataValidation type="list" allowBlank="1" showInputMessage="1" showErrorMessage="1" sqref="BI13:BI15" xr:uid="{00000000-0002-0000-0200-000002000000}">
      <formula1>"EXTREMO,ALTO,MODERADO"</formula1>
    </dataValidation>
  </dataValidations>
  <pageMargins left="0.7" right="0.7" top="0.75" bottom="0.75" header="0.3" footer="0.3"/>
  <pageSetup paperSize="9" scale="10" orientation="portrait" r:id="rId1"/>
  <drawing r:id="rId2"/>
  <legacyDrawing r:id="rId3"/>
  <extLst>
    <ext xmlns:x14="http://schemas.microsoft.com/office/spreadsheetml/2009/9/main" uri="{CCE6A557-97BC-4b89-ADB6-D9C93CAAB3DF}">
      <x14:dataValidations xmlns:xm="http://schemas.microsoft.com/office/excel/2006/main" count="10">
        <x14:dataValidation type="list" allowBlank="1" showInputMessage="1" showErrorMessage="1" xr:uid="{00000000-0002-0000-0200-000003000000}">
          <x14:formula1>
            <xm:f>'Formulas Corrupción'!$D$7:$D$22</xm:f>
          </x14:formula1>
          <xm:sqref>A13</xm:sqref>
        </x14:dataValidation>
        <x14:dataValidation type="list" allowBlank="1" showInputMessage="1" showErrorMessage="1" xr:uid="{00000000-0002-0000-0200-000004000000}">
          <x14:formula1>
            <xm:f>'Formulas Corrupción'!$M$7:$M$9</xm:f>
          </x14:formula1>
          <xm:sqref>BA13:BA15</xm:sqref>
        </x14:dataValidation>
        <x14:dataValidation type="list" allowBlank="1" showInputMessage="1" showErrorMessage="1" xr:uid="{00000000-0002-0000-0200-000005000000}">
          <x14:formula1>
            <xm:f>'Formulas Corrupción'!$L$7:$L$8</xm:f>
          </x14:formula1>
          <xm:sqref>AY13:AY15</xm:sqref>
        </x14:dataValidation>
        <x14:dataValidation type="list" allowBlank="1" showInputMessage="1" showErrorMessage="1" xr:uid="{00000000-0002-0000-0200-000006000000}">
          <x14:formula1>
            <xm:f>'Formulas Corrupción'!$K$7:$K$8</xm:f>
          </x14:formula1>
          <xm:sqref>AW13:AW15</xm:sqref>
        </x14:dataValidation>
        <x14:dataValidation type="list" allowBlank="1" showInputMessage="1" showErrorMessage="1" xr:uid="{00000000-0002-0000-0200-000007000000}">
          <x14:formula1>
            <xm:f>'Formulas Corrupción'!$J$7:$J$9</xm:f>
          </x14:formula1>
          <xm:sqref>AU13:AU15</xm:sqref>
        </x14:dataValidation>
        <x14:dataValidation type="list" allowBlank="1" showInputMessage="1" showErrorMessage="1" xr:uid="{00000000-0002-0000-0200-000008000000}">
          <x14:formula1>
            <xm:f>'Formulas Corrupción'!$I$7:$I$8</xm:f>
          </x14:formula1>
          <xm:sqref>AS13:AS15</xm:sqref>
        </x14:dataValidation>
        <x14:dataValidation type="list" allowBlank="1" showInputMessage="1" showErrorMessage="1" xr:uid="{00000000-0002-0000-0200-000009000000}">
          <x14:formula1>
            <xm:f>'Formulas Corrupción'!$H$7:$H$8</xm:f>
          </x14:formula1>
          <xm:sqref>AQ13:AQ15</xm:sqref>
        </x14:dataValidation>
        <x14:dataValidation type="list" allowBlank="1" showInputMessage="1" showErrorMessage="1" xr:uid="{00000000-0002-0000-0200-00000A000000}">
          <x14:formula1>
            <xm:f>'Formulas Corrupción'!$G$7:$G$8</xm:f>
          </x14:formula1>
          <xm:sqref>AO13:AO15</xm:sqref>
        </x14:dataValidation>
        <x14:dataValidation type="list" allowBlank="1" showInputMessage="1" showErrorMessage="1" xr:uid="{00000000-0002-0000-0200-00000B000000}">
          <x14:formula1>
            <xm:f>'Formulas Corrupción'!$P$7:$P$8</xm:f>
          </x14:formula1>
          <xm:sqref>Q13:AI15</xm:sqref>
        </x14:dataValidation>
        <x14:dataValidation type="list" allowBlank="1" showInputMessage="1" showErrorMessage="1" xr:uid="{00000000-0002-0000-0200-00000C000000}">
          <x14:formula1>
            <xm:f>'Formulas Corrupción'!$E$7:$E$11</xm:f>
          </x14:formula1>
          <xm:sqref>N13:N15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D5:AC22"/>
  <sheetViews>
    <sheetView topLeftCell="A7" workbookViewId="0">
      <selection activeCell="D7" sqref="D7"/>
    </sheetView>
  </sheetViews>
  <sheetFormatPr baseColWidth="10" defaultColWidth="10.85546875" defaultRowHeight="15"/>
  <cols>
    <col min="1" max="3" width="10.85546875" style="16"/>
    <col min="4" max="4" width="45.85546875" style="16" customWidth="1"/>
    <col min="5" max="5" width="46.85546875" style="16" customWidth="1"/>
    <col min="6" max="6" width="36.85546875" style="16" customWidth="1"/>
    <col min="7" max="12" width="16.7109375" style="16" customWidth="1"/>
    <col min="13" max="15" width="12.7109375" style="16" customWidth="1"/>
    <col min="16" max="17" width="36.85546875" style="16" customWidth="1"/>
    <col min="18" max="18" width="2" style="17" customWidth="1"/>
    <col min="19" max="19" width="36.85546875" style="16" customWidth="1"/>
    <col min="20" max="20" width="26.85546875" style="16" customWidth="1"/>
    <col min="21" max="21" width="15.7109375" style="16" customWidth="1"/>
    <col min="22" max="22" width="9.28515625" style="16" customWidth="1"/>
    <col min="23" max="23" width="18.42578125" style="16" customWidth="1"/>
    <col min="24" max="24" width="10.7109375" style="16" customWidth="1"/>
    <col min="25" max="25" width="22" style="16" customWidth="1"/>
    <col min="26" max="26" width="16.42578125" style="16" customWidth="1"/>
    <col min="27" max="28" width="15.7109375" style="16" customWidth="1"/>
    <col min="29" max="16384" width="10.85546875" style="16"/>
  </cols>
  <sheetData>
    <row r="5" spans="4:29">
      <c r="G5" s="504" t="s">
        <v>169</v>
      </c>
      <c r="H5" s="504"/>
      <c r="I5" s="504"/>
      <c r="J5" s="504"/>
      <c r="K5" s="504"/>
      <c r="L5" s="504"/>
      <c r="M5" s="504"/>
      <c r="N5" s="504"/>
      <c r="O5" s="504"/>
    </row>
    <row r="6" spans="4:29" ht="60">
      <c r="D6" s="6" t="s">
        <v>89</v>
      </c>
      <c r="E6" s="18" t="s">
        <v>70</v>
      </c>
      <c r="F6" s="18" t="s">
        <v>69</v>
      </c>
      <c r="G6" s="19" t="s">
        <v>159</v>
      </c>
      <c r="H6" s="19" t="s">
        <v>160</v>
      </c>
      <c r="I6" s="19" t="s">
        <v>161</v>
      </c>
      <c r="J6" s="20" t="s">
        <v>162</v>
      </c>
      <c r="K6" s="20" t="s">
        <v>163</v>
      </c>
      <c r="L6" s="20" t="s">
        <v>164</v>
      </c>
      <c r="M6" s="21" t="s">
        <v>165</v>
      </c>
      <c r="N6" s="18"/>
      <c r="O6" s="18"/>
      <c r="P6" s="18" t="s">
        <v>170</v>
      </c>
      <c r="Q6" s="18" t="s">
        <v>50</v>
      </c>
      <c r="R6" s="22"/>
      <c r="S6" s="18" t="s">
        <v>63</v>
      </c>
      <c r="T6" s="23" t="s">
        <v>56</v>
      </c>
      <c r="U6" s="24" t="s">
        <v>26</v>
      </c>
      <c r="V6" s="24" t="s">
        <v>27</v>
      </c>
      <c r="W6" s="24" t="s">
        <v>28</v>
      </c>
      <c r="X6" s="24" t="s">
        <v>27</v>
      </c>
      <c r="Y6" s="24" t="s">
        <v>29</v>
      </c>
      <c r="Z6" s="24" t="s">
        <v>5</v>
      </c>
      <c r="AA6" s="24" t="s">
        <v>30</v>
      </c>
      <c r="AB6" s="24" t="s">
        <v>45</v>
      </c>
      <c r="AC6" s="25" t="s">
        <v>52</v>
      </c>
    </row>
    <row r="7" spans="4:29" ht="36">
      <c r="D7" s="5" t="s">
        <v>90</v>
      </c>
      <c r="E7" s="26" t="s">
        <v>478</v>
      </c>
      <c r="F7" s="26" t="s">
        <v>171</v>
      </c>
      <c r="G7" s="26" t="s">
        <v>172</v>
      </c>
      <c r="H7" s="26" t="s">
        <v>173</v>
      </c>
      <c r="I7" s="26" t="s">
        <v>174</v>
      </c>
      <c r="J7" s="26" t="s">
        <v>175</v>
      </c>
      <c r="K7" s="26" t="s">
        <v>176</v>
      </c>
      <c r="L7" s="26" t="s">
        <v>177</v>
      </c>
      <c r="M7" s="26" t="s">
        <v>178</v>
      </c>
      <c r="N7" s="26"/>
      <c r="O7" s="26"/>
      <c r="P7" s="26" t="s">
        <v>179</v>
      </c>
      <c r="Q7" s="26" t="s">
        <v>48</v>
      </c>
      <c r="R7" s="27"/>
      <c r="S7" s="26" t="s">
        <v>64</v>
      </c>
      <c r="T7" s="26" t="s">
        <v>20</v>
      </c>
      <c r="U7" s="26" t="s">
        <v>31</v>
      </c>
      <c r="V7" s="28">
        <v>0.25</v>
      </c>
      <c r="W7" s="26" t="s">
        <v>34</v>
      </c>
      <c r="X7" s="28">
        <v>0.25</v>
      </c>
      <c r="Y7" s="26" t="s">
        <v>36</v>
      </c>
      <c r="Z7" s="26" t="s">
        <v>38</v>
      </c>
      <c r="AA7" s="26" t="s">
        <v>40</v>
      </c>
      <c r="AB7" s="26" t="s">
        <v>46</v>
      </c>
      <c r="AC7" s="26" t="s">
        <v>76</v>
      </c>
    </row>
    <row r="8" spans="4:29" ht="36">
      <c r="D8" s="5" t="s">
        <v>91</v>
      </c>
      <c r="E8" s="26" t="s">
        <v>180</v>
      </c>
      <c r="F8" s="26" t="s">
        <v>181</v>
      </c>
      <c r="G8" s="26" t="s">
        <v>182</v>
      </c>
      <c r="H8" s="26" t="s">
        <v>183</v>
      </c>
      <c r="I8" s="26" t="s">
        <v>184</v>
      </c>
      <c r="J8" s="26" t="s">
        <v>185</v>
      </c>
      <c r="K8" s="26" t="s">
        <v>186</v>
      </c>
      <c r="L8" s="26" t="s">
        <v>187</v>
      </c>
      <c r="M8" s="26" t="s">
        <v>188</v>
      </c>
      <c r="N8" s="26"/>
      <c r="O8" s="26"/>
      <c r="P8" s="26" t="s">
        <v>189</v>
      </c>
      <c r="Q8" s="26" t="s">
        <v>190</v>
      </c>
      <c r="R8" s="27"/>
      <c r="S8" s="26" t="s">
        <v>65</v>
      </c>
      <c r="T8" s="26" t="s">
        <v>21</v>
      </c>
      <c r="U8" s="26" t="s">
        <v>33</v>
      </c>
      <c r="V8" s="28">
        <v>0.15</v>
      </c>
      <c r="W8" s="26" t="s">
        <v>35</v>
      </c>
      <c r="X8" s="28">
        <v>0.15</v>
      </c>
      <c r="Y8" s="26" t="s">
        <v>37</v>
      </c>
      <c r="Z8" s="26" t="s">
        <v>39</v>
      </c>
      <c r="AA8" s="26" t="s">
        <v>41</v>
      </c>
      <c r="AB8" s="26" t="s">
        <v>47</v>
      </c>
      <c r="AC8" s="26" t="s">
        <v>77</v>
      </c>
    </row>
    <row r="9" spans="4:29">
      <c r="D9" s="5" t="s">
        <v>92</v>
      </c>
      <c r="E9" s="26" t="s">
        <v>191</v>
      </c>
      <c r="F9" s="26" t="s">
        <v>192</v>
      </c>
      <c r="G9" s="26"/>
      <c r="H9" s="26"/>
      <c r="I9" s="26"/>
      <c r="J9" s="26" t="s">
        <v>193</v>
      </c>
      <c r="K9" s="26"/>
      <c r="L9" s="26"/>
      <c r="M9" s="26" t="s">
        <v>194</v>
      </c>
      <c r="N9" s="26"/>
      <c r="O9" s="26"/>
      <c r="P9" s="26"/>
      <c r="Q9" s="26" t="s">
        <v>49</v>
      </c>
      <c r="R9" s="27"/>
      <c r="S9" s="26" t="s">
        <v>67</v>
      </c>
      <c r="T9" s="26" t="s">
        <v>22</v>
      </c>
      <c r="U9" s="26" t="s">
        <v>32</v>
      </c>
      <c r="V9" s="28">
        <v>0.1</v>
      </c>
      <c r="W9" s="26"/>
      <c r="X9" s="26"/>
      <c r="Y9" s="26"/>
      <c r="Z9" s="26"/>
      <c r="AA9" s="26"/>
      <c r="AB9" s="26" t="s">
        <v>48</v>
      </c>
      <c r="AC9" s="16" t="s">
        <v>78</v>
      </c>
    </row>
    <row r="10" spans="4:29">
      <c r="D10" s="5" t="s">
        <v>93</v>
      </c>
      <c r="E10" s="26" t="s">
        <v>195</v>
      </c>
      <c r="F10" s="26" t="s">
        <v>196</v>
      </c>
      <c r="G10" s="26"/>
      <c r="H10" s="26"/>
      <c r="I10" s="26"/>
      <c r="J10" s="26"/>
      <c r="K10" s="26"/>
      <c r="L10" s="26"/>
      <c r="M10" s="26"/>
      <c r="N10" s="26"/>
      <c r="O10" s="26"/>
      <c r="P10" s="26"/>
      <c r="Q10" s="26" t="s">
        <v>197</v>
      </c>
      <c r="R10" s="27"/>
      <c r="S10" s="26" t="s">
        <v>66</v>
      </c>
      <c r="T10" s="26" t="s">
        <v>23</v>
      </c>
      <c r="U10" s="26"/>
      <c r="V10" s="26"/>
      <c r="W10" s="26"/>
      <c r="X10" s="26"/>
      <c r="Y10" s="26"/>
      <c r="Z10" s="26"/>
      <c r="AA10" s="26"/>
      <c r="AB10" s="26" t="s">
        <v>49</v>
      </c>
    </row>
    <row r="11" spans="4:29">
      <c r="D11" s="5" t="s">
        <v>94</v>
      </c>
      <c r="E11" s="26" t="s">
        <v>198</v>
      </c>
      <c r="F11" s="26" t="s">
        <v>199</v>
      </c>
      <c r="G11" s="26"/>
      <c r="H11" s="26"/>
      <c r="I11" s="26"/>
      <c r="J11" s="26"/>
      <c r="K11" s="26"/>
      <c r="L11" s="26"/>
      <c r="M11" s="26"/>
      <c r="N11" s="26"/>
      <c r="O11" s="26"/>
      <c r="P11" s="26"/>
      <c r="Q11" s="26"/>
      <c r="R11" s="27"/>
      <c r="S11" s="26" t="s">
        <v>68</v>
      </c>
      <c r="T11" s="26" t="s">
        <v>24</v>
      </c>
    </row>
    <row r="12" spans="4:29">
      <c r="D12" s="5" t="s">
        <v>95</v>
      </c>
    </row>
    <row r="13" spans="4:29">
      <c r="D13" s="5" t="s">
        <v>96</v>
      </c>
    </row>
    <row r="14" spans="4:29">
      <c r="D14" s="5" t="s">
        <v>97</v>
      </c>
    </row>
    <row r="15" spans="4:29">
      <c r="D15" s="5" t="s">
        <v>98</v>
      </c>
    </row>
    <row r="16" spans="4:29">
      <c r="D16" s="5" t="s">
        <v>99</v>
      </c>
    </row>
    <row r="17" spans="4:4">
      <c r="D17" s="5" t="s">
        <v>100</v>
      </c>
    </row>
    <row r="18" spans="4:4">
      <c r="D18" s="5" t="s">
        <v>101</v>
      </c>
    </row>
    <row r="19" spans="4:4">
      <c r="D19" s="5" t="s">
        <v>102</v>
      </c>
    </row>
    <row r="20" spans="4:4">
      <c r="D20" s="5" t="s">
        <v>103</v>
      </c>
    </row>
    <row r="21" spans="4:4">
      <c r="D21" s="5" t="s">
        <v>104</v>
      </c>
    </row>
    <row r="22" spans="4:4">
      <c r="D22" s="5" t="s">
        <v>105</v>
      </c>
    </row>
  </sheetData>
  <mergeCells count="1">
    <mergeCell ref="G5:O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A1:BZ64"/>
  <sheetViews>
    <sheetView topLeftCell="A11" zoomScale="80" zoomScaleNormal="80" zoomScaleSheetLayoutView="80" workbookViewId="0">
      <pane xSplit="4" ySplit="2" topLeftCell="BJ13" activePane="bottomRight" state="frozen"/>
      <selection activeCell="A11" sqref="A11"/>
      <selection pane="topRight" activeCell="E11" sqref="E11"/>
      <selection pane="bottomLeft" activeCell="A13" sqref="A13"/>
      <selection pane="bottomRight" activeCell="BO13" sqref="BO13"/>
    </sheetView>
  </sheetViews>
  <sheetFormatPr baseColWidth="10" defaultColWidth="11.42578125" defaultRowHeight="12"/>
  <cols>
    <col min="1" max="1" width="11.42578125" style="10"/>
    <col min="2" max="2" width="16.28515625" style="10" customWidth="1"/>
    <col min="3" max="3" width="6.7109375" style="13" customWidth="1"/>
    <col min="4" max="4" width="20.7109375" style="13" customWidth="1"/>
    <col min="5" max="5" width="14.42578125" style="13" customWidth="1"/>
    <col min="6" max="6" width="2.42578125" style="13" hidden="1" customWidth="1"/>
    <col min="7" max="7" width="14.42578125" style="13" customWidth="1"/>
    <col min="8" max="8" width="2.42578125" style="13" hidden="1" customWidth="1"/>
    <col min="9" max="9" width="26.85546875" style="10" customWidth="1"/>
    <col min="10" max="10" width="2.42578125" style="13" hidden="1" customWidth="1"/>
    <col min="11" max="11" width="29.7109375" style="10" customWidth="1"/>
    <col min="12" max="12" width="4.28515625" style="13" hidden="1" customWidth="1"/>
    <col min="13" max="13" width="5.28515625" style="13" hidden="1" customWidth="1"/>
    <col min="14" max="14" width="19.7109375" style="10" customWidth="1"/>
    <col min="15" max="15" width="17.42578125" style="13" customWidth="1"/>
    <col min="16" max="16" width="9.85546875" style="13" hidden="1" customWidth="1"/>
    <col min="17" max="17" width="10" style="13" customWidth="1"/>
    <col min="18" max="18" width="15.42578125" style="13" customWidth="1"/>
    <col min="19" max="19" width="10" style="13" customWidth="1"/>
    <col min="20" max="20" width="15.85546875" style="13" customWidth="1"/>
    <col min="21" max="21" width="16" style="13" customWidth="1"/>
    <col min="22" max="22" width="10" style="13" customWidth="1"/>
    <col min="23" max="23" width="16.5703125" style="13" customWidth="1"/>
    <col min="24" max="24" width="15.85546875" style="13" customWidth="1"/>
    <col min="25" max="25" width="10" style="13" customWidth="1"/>
    <col min="26" max="26" width="13.28515625" style="13" customWidth="1"/>
    <col min="27" max="27" width="10" style="13" customWidth="1"/>
    <col min="28" max="28" width="15.85546875" style="13" customWidth="1"/>
    <col min="29" max="30" width="10" style="13" customWidth="1"/>
    <col min="31" max="31" width="12.85546875" style="13" customWidth="1"/>
    <col min="32" max="32" width="13.42578125" style="13" customWidth="1"/>
    <col min="33" max="35" width="10" style="13" customWidth="1"/>
    <col min="36" max="36" width="2.85546875" style="13" hidden="1" customWidth="1"/>
    <col min="37" max="37" width="14.85546875" style="10" customWidth="1"/>
    <col min="38" max="38" width="13.28515625" style="10" customWidth="1"/>
    <col min="39" max="39" width="58.42578125" style="10" customWidth="1"/>
    <col min="40" max="40" width="30.5703125" style="10" customWidth="1"/>
    <col min="41" max="41" width="20.7109375" style="10" customWidth="1"/>
    <col min="42" max="42" width="3.85546875" style="10" hidden="1" customWidth="1"/>
    <col min="43" max="43" width="20.7109375" style="10" customWidth="1"/>
    <col min="44" max="44" width="4" style="10" hidden="1" customWidth="1"/>
    <col min="45" max="45" width="12.140625" style="10" bestFit="1" customWidth="1"/>
    <col min="46" max="46" width="4.140625" style="10" hidden="1" customWidth="1"/>
    <col min="47" max="47" width="20.7109375" style="10" customWidth="1"/>
    <col min="48" max="48" width="4.28515625" style="10" hidden="1" customWidth="1"/>
    <col min="49" max="49" width="20.7109375" style="10" customWidth="1"/>
    <col min="50" max="50" width="4.85546875" style="10" hidden="1" customWidth="1"/>
    <col min="51" max="51" width="20.7109375" style="10" customWidth="1"/>
    <col min="52" max="52" width="4.85546875" style="10" hidden="1" customWidth="1"/>
    <col min="53" max="53" width="20.7109375" style="10" customWidth="1"/>
    <col min="54" max="54" width="5.28515625" style="10" hidden="1" customWidth="1"/>
    <col min="55" max="55" width="8.7109375" style="10" hidden="1" customWidth="1"/>
    <col min="56" max="56" width="17" style="10" bestFit="1" customWidth="1"/>
    <col min="57" max="58" width="13.28515625" style="10" customWidth="1"/>
    <col min="59" max="59" width="19" style="10" customWidth="1"/>
    <col min="60" max="60" width="15.85546875" style="10" customWidth="1"/>
    <col min="61" max="61" width="17.42578125" style="10" customWidth="1"/>
    <col min="62" max="62" width="31.42578125" style="10" customWidth="1"/>
    <col min="63" max="63" width="25" style="10" customWidth="1"/>
    <col min="64" max="64" width="19.42578125" style="10" customWidth="1"/>
    <col min="65" max="65" width="17.42578125" style="10" customWidth="1"/>
    <col min="66" max="66" width="26.42578125" style="10" customWidth="1"/>
    <col min="67" max="67" width="15.140625" style="10" customWidth="1"/>
    <col min="68" max="68" width="20" style="10" customWidth="1"/>
    <col min="69" max="78" width="11.42578125" style="10" customWidth="1"/>
    <col min="79" max="16384" width="11.42578125" style="10"/>
  </cols>
  <sheetData>
    <row r="1" spans="1:69" ht="12" customHeight="1">
      <c r="A1" s="484"/>
      <c r="B1" s="485"/>
      <c r="C1" s="485"/>
      <c r="D1" s="486"/>
      <c r="E1" s="449" t="s">
        <v>134</v>
      </c>
      <c r="F1" s="449"/>
      <c r="G1" s="449"/>
      <c r="H1" s="449"/>
      <c r="I1" s="449"/>
      <c r="J1" s="449"/>
      <c r="K1" s="449"/>
      <c r="L1" s="449"/>
      <c r="M1" s="449"/>
      <c r="N1" s="449"/>
      <c r="O1" s="449"/>
      <c r="P1" s="449"/>
      <c r="Q1" s="449"/>
      <c r="R1" s="449"/>
      <c r="S1" s="449"/>
      <c r="T1" s="449"/>
      <c r="U1" s="449"/>
      <c r="V1" s="449"/>
      <c r="W1" s="449"/>
      <c r="X1" s="449"/>
      <c r="Y1" s="449"/>
      <c r="Z1" s="449"/>
      <c r="AA1" s="449"/>
      <c r="AB1" s="449"/>
      <c r="AC1" s="449"/>
      <c r="AD1" s="449"/>
      <c r="AE1" s="449"/>
      <c r="AF1" s="449"/>
      <c r="AG1" s="449"/>
      <c r="AH1" s="449"/>
      <c r="AI1" s="449"/>
      <c r="AJ1" s="449"/>
      <c r="AK1" s="449"/>
      <c r="AL1" s="449"/>
      <c r="AM1" s="449"/>
      <c r="AN1" s="449"/>
      <c r="AO1" s="449"/>
      <c r="AP1" s="449"/>
      <c r="AQ1" s="449"/>
      <c r="AR1" s="449"/>
      <c r="AS1" s="449"/>
      <c r="AT1" s="449"/>
      <c r="AU1" s="449"/>
      <c r="AV1" s="449"/>
      <c r="AW1" s="449"/>
      <c r="AX1" s="449"/>
      <c r="AY1" s="449"/>
      <c r="AZ1" s="449"/>
      <c r="BA1" s="449"/>
      <c r="BB1" s="449"/>
      <c r="BC1" s="449"/>
      <c r="BD1" s="449"/>
      <c r="BE1" s="449"/>
      <c r="BF1" s="449"/>
      <c r="BG1" s="449"/>
      <c r="BH1" s="449"/>
      <c r="BI1" s="449"/>
      <c r="BJ1" s="449"/>
      <c r="BK1" s="449"/>
      <c r="BL1" s="449"/>
      <c r="BM1" s="449"/>
      <c r="BN1" s="449"/>
      <c r="BO1" s="449"/>
      <c r="BP1" s="449"/>
      <c r="BQ1" s="449"/>
    </row>
    <row r="2" spans="1:69">
      <c r="A2" s="487"/>
      <c r="B2" s="488"/>
      <c r="C2" s="488"/>
      <c r="D2" s="489"/>
      <c r="E2" s="449"/>
      <c r="F2" s="449"/>
      <c r="G2" s="449"/>
      <c r="H2" s="449"/>
      <c r="I2" s="449"/>
      <c r="J2" s="449"/>
      <c r="K2" s="449"/>
      <c r="L2" s="449"/>
      <c r="M2" s="449"/>
      <c r="N2" s="449"/>
      <c r="O2" s="449"/>
      <c r="P2" s="449"/>
      <c r="Q2" s="449"/>
      <c r="R2" s="449"/>
      <c r="S2" s="449"/>
      <c r="T2" s="449"/>
      <c r="U2" s="449"/>
      <c r="V2" s="449"/>
      <c r="W2" s="449"/>
      <c r="X2" s="449"/>
      <c r="Y2" s="449"/>
      <c r="Z2" s="449"/>
      <c r="AA2" s="449"/>
      <c r="AB2" s="449"/>
      <c r="AC2" s="449"/>
      <c r="AD2" s="449"/>
      <c r="AE2" s="449"/>
      <c r="AF2" s="449"/>
      <c r="AG2" s="449"/>
      <c r="AH2" s="449"/>
      <c r="AI2" s="449"/>
      <c r="AJ2" s="449"/>
      <c r="AK2" s="449"/>
      <c r="AL2" s="449"/>
      <c r="AM2" s="449"/>
      <c r="AN2" s="449"/>
      <c r="AO2" s="449"/>
      <c r="AP2" s="449"/>
      <c r="AQ2" s="449"/>
      <c r="AR2" s="449"/>
      <c r="AS2" s="449"/>
      <c r="AT2" s="449"/>
      <c r="AU2" s="449"/>
      <c r="AV2" s="449"/>
      <c r="AW2" s="449"/>
      <c r="AX2" s="449"/>
      <c r="AY2" s="449"/>
      <c r="AZ2" s="449"/>
      <c r="BA2" s="449"/>
      <c r="BB2" s="449"/>
      <c r="BC2" s="449"/>
      <c r="BD2" s="449"/>
      <c r="BE2" s="449"/>
      <c r="BF2" s="449"/>
      <c r="BG2" s="449"/>
      <c r="BH2" s="449"/>
      <c r="BI2" s="449"/>
      <c r="BJ2" s="449"/>
      <c r="BK2" s="449"/>
      <c r="BL2" s="449"/>
      <c r="BM2" s="449"/>
      <c r="BN2" s="449"/>
      <c r="BO2" s="449"/>
      <c r="BP2" s="449"/>
      <c r="BQ2" s="449"/>
    </row>
    <row r="3" spans="1:69" ht="15" customHeight="1">
      <c r="A3" s="487"/>
      <c r="B3" s="488"/>
      <c r="C3" s="488"/>
      <c r="D3" s="489"/>
      <c r="E3" s="495" t="s">
        <v>131</v>
      </c>
      <c r="F3" s="497"/>
      <c r="G3" s="497"/>
      <c r="H3" s="497"/>
      <c r="I3" s="497"/>
      <c r="J3" s="497"/>
      <c r="K3" s="497"/>
      <c r="L3" s="497"/>
      <c r="M3" s="497"/>
      <c r="N3" s="497"/>
      <c r="O3" s="497"/>
      <c r="P3" s="497"/>
      <c r="Q3" s="497"/>
      <c r="R3" s="497"/>
      <c r="S3" s="497"/>
      <c r="T3" s="497"/>
      <c r="U3" s="497"/>
      <c r="V3" s="497"/>
      <c r="W3" s="497"/>
      <c r="X3" s="497"/>
      <c r="Y3" s="497"/>
      <c r="Z3" s="497"/>
      <c r="AA3" s="497"/>
      <c r="AB3" s="497"/>
      <c r="AC3" s="497"/>
      <c r="AD3" s="497"/>
      <c r="AE3" s="496"/>
      <c r="AF3" s="492" t="s">
        <v>132</v>
      </c>
      <c r="AG3" s="493"/>
      <c r="AH3" s="493"/>
      <c r="AI3" s="493"/>
      <c r="AJ3" s="493"/>
      <c r="AK3" s="493"/>
      <c r="AL3" s="493"/>
      <c r="AM3" s="493"/>
      <c r="AN3" s="493"/>
      <c r="AO3" s="493"/>
      <c r="AP3" s="493"/>
      <c r="AQ3" s="493"/>
      <c r="AR3" s="493"/>
      <c r="AS3" s="493"/>
      <c r="AT3" s="493"/>
      <c r="AU3" s="493"/>
      <c r="AV3" s="493"/>
      <c r="AW3" s="494"/>
      <c r="AX3" s="54"/>
      <c r="AY3" s="495" t="s">
        <v>133</v>
      </c>
      <c r="AZ3" s="497"/>
      <c r="BA3" s="497"/>
      <c r="BB3" s="497"/>
      <c r="BC3" s="497"/>
      <c r="BD3" s="497"/>
      <c r="BE3" s="497"/>
      <c r="BF3" s="497"/>
      <c r="BG3" s="497"/>
      <c r="BH3" s="497"/>
      <c r="BI3" s="497"/>
      <c r="BJ3" s="497"/>
      <c r="BK3" s="497"/>
      <c r="BL3" s="497"/>
      <c r="BM3" s="497"/>
      <c r="BN3" s="497"/>
      <c r="BO3" s="497"/>
      <c r="BP3" s="497"/>
      <c r="BQ3" s="496"/>
    </row>
    <row r="4" spans="1:69" ht="15" customHeight="1">
      <c r="A4" s="478"/>
      <c r="B4" s="490"/>
      <c r="C4" s="490"/>
      <c r="D4" s="491"/>
      <c r="E4" s="498" t="s">
        <v>207</v>
      </c>
      <c r="F4" s="499"/>
      <c r="G4" s="499"/>
      <c r="H4" s="499"/>
      <c r="I4" s="499"/>
      <c r="J4" s="499"/>
      <c r="K4" s="499"/>
      <c r="L4" s="499"/>
      <c r="M4" s="499"/>
      <c r="N4" s="499"/>
      <c r="O4" s="499"/>
      <c r="P4" s="499"/>
      <c r="Q4" s="499"/>
      <c r="R4" s="499"/>
      <c r="S4" s="499"/>
      <c r="T4" s="499"/>
      <c r="U4" s="499"/>
      <c r="V4" s="499"/>
      <c r="W4" s="499"/>
      <c r="X4" s="499"/>
      <c r="Y4" s="499"/>
      <c r="Z4" s="499"/>
      <c r="AA4" s="499"/>
      <c r="AB4" s="499"/>
      <c r="AC4" s="499"/>
      <c r="AD4" s="499"/>
      <c r="AE4" s="500"/>
      <c r="AF4" s="492" t="s">
        <v>208</v>
      </c>
      <c r="AG4" s="493"/>
      <c r="AH4" s="493"/>
      <c r="AI4" s="493"/>
      <c r="AJ4" s="493"/>
      <c r="AK4" s="493"/>
      <c r="AL4" s="493"/>
      <c r="AM4" s="493"/>
      <c r="AN4" s="493"/>
      <c r="AO4" s="493"/>
      <c r="AP4" s="493"/>
      <c r="AQ4" s="493"/>
      <c r="AR4" s="493"/>
      <c r="AS4" s="493"/>
      <c r="AT4" s="493"/>
      <c r="AU4" s="493"/>
      <c r="AV4" s="493"/>
      <c r="AW4" s="494"/>
      <c r="AX4" s="55"/>
      <c r="AY4" s="501" t="s">
        <v>209</v>
      </c>
      <c r="AZ4" s="502"/>
      <c r="BA4" s="502"/>
      <c r="BB4" s="502"/>
      <c r="BC4" s="502"/>
      <c r="BD4" s="502"/>
      <c r="BE4" s="502"/>
      <c r="BF4" s="502"/>
      <c r="BG4" s="502"/>
      <c r="BH4" s="502"/>
      <c r="BI4" s="502"/>
      <c r="BJ4" s="502"/>
      <c r="BK4" s="502"/>
      <c r="BL4" s="502"/>
      <c r="BM4" s="502"/>
      <c r="BN4" s="502"/>
      <c r="BO4" s="502"/>
      <c r="BP4" s="502"/>
      <c r="BQ4" s="503"/>
    </row>
    <row r="5" spans="1:69" ht="12" customHeight="1">
      <c r="A5" s="495" t="s">
        <v>106</v>
      </c>
      <c r="B5" s="496"/>
      <c r="C5" s="495" t="s">
        <v>130</v>
      </c>
      <c r="D5" s="496"/>
      <c r="E5" s="449" t="s">
        <v>136</v>
      </c>
      <c r="F5" s="449"/>
      <c r="G5" s="449"/>
      <c r="H5" s="449"/>
      <c r="I5" s="449"/>
      <c r="J5" s="449"/>
      <c r="K5" s="449"/>
      <c r="L5" s="449"/>
      <c r="M5" s="449"/>
      <c r="N5" s="449"/>
      <c r="O5" s="449"/>
      <c r="P5" s="449"/>
      <c r="Q5" s="449"/>
      <c r="R5" s="449"/>
      <c r="S5" s="449"/>
      <c r="T5" s="449"/>
      <c r="U5" s="449"/>
      <c r="V5" s="449"/>
      <c r="W5" s="449"/>
      <c r="X5" s="449"/>
      <c r="Y5" s="449"/>
      <c r="Z5" s="449"/>
      <c r="AA5" s="449"/>
      <c r="AB5" s="449"/>
      <c r="AC5" s="449"/>
      <c r="AD5" s="449"/>
      <c r="AE5" s="449"/>
      <c r="AF5" s="449"/>
      <c r="AG5" s="449"/>
      <c r="AH5" s="449"/>
      <c r="AI5" s="449"/>
      <c r="AJ5" s="449"/>
      <c r="AK5" s="449"/>
      <c r="AL5" s="449"/>
      <c r="AM5" s="449"/>
      <c r="AN5" s="449"/>
      <c r="AO5" s="449"/>
      <c r="AP5" s="449"/>
      <c r="AQ5" s="449"/>
      <c r="AR5" s="449"/>
      <c r="AS5" s="449"/>
      <c r="AT5" s="449"/>
      <c r="AU5" s="449"/>
      <c r="AV5" s="449"/>
      <c r="AW5" s="449"/>
      <c r="AX5" s="449"/>
      <c r="AY5" s="449"/>
      <c r="AZ5" s="449"/>
      <c r="BA5" s="449"/>
      <c r="BB5" s="449"/>
      <c r="BC5" s="449"/>
      <c r="BD5" s="449"/>
      <c r="BE5" s="449"/>
      <c r="BF5" s="449"/>
      <c r="BG5" s="449"/>
      <c r="BH5" s="449"/>
      <c r="BI5" s="449"/>
      <c r="BJ5" s="449"/>
      <c r="BK5" s="449"/>
      <c r="BL5" s="449"/>
      <c r="BM5" s="449"/>
      <c r="BN5" s="449"/>
      <c r="BO5" s="449"/>
      <c r="BP5" s="449"/>
      <c r="BQ5" s="449"/>
    </row>
    <row r="6" spans="1:69">
      <c r="A6" s="498" t="s">
        <v>206</v>
      </c>
      <c r="B6" s="500"/>
      <c r="C6" s="498">
        <v>8</v>
      </c>
      <c r="D6" s="500"/>
      <c r="E6" s="449"/>
      <c r="F6" s="449"/>
      <c r="G6" s="449"/>
      <c r="H6" s="449"/>
      <c r="I6" s="449"/>
      <c r="J6" s="449"/>
      <c r="K6" s="449"/>
      <c r="L6" s="449"/>
      <c r="M6" s="449"/>
      <c r="N6" s="449"/>
      <c r="O6" s="449"/>
      <c r="P6" s="449"/>
      <c r="Q6" s="449"/>
      <c r="R6" s="449"/>
      <c r="S6" s="449"/>
      <c r="T6" s="449"/>
      <c r="U6" s="449"/>
      <c r="V6" s="449"/>
      <c r="W6" s="449"/>
      <c r="X6" s="449"/>
      <c r="Y6" s="449"/>
      <c r="Z6" s="449"/>
      <c r="AA6" s="449"/>
      <c r="AB6" s="449"/>
      <c r="AC6" s="449"/>
      <c r="AD6" s="449"/>
      <c r="AE6" s="449"/>
      <c r="AF6" s="449"/>
      <c r="AG6" s="449"/>
      <c r="AH6" s="449"/>
      <c r="AI6" s="449"/>
      <c r="AJ6" s="449"/>
      <c r="AK6" s="449"/>
      <c r="AL6" s="449"/>
      <c r="AM6" s="449"/>
      <c r="AN6" s="449"/>
      <c r="AO6" s="449"/>
      <c r="AP6" s="449"/>
      <c r="AQ6" s="449"/>
      <c r="AR6" s="449"/>
      <c r="AS6" s="449"/>
      <c r="AT6" s="449"/>
      <c r="AU6" s="449"/>
      <c r="AV6" s="449"/>
      <c r="AW6" s="449"/>
      <c r="AX6" s="449"/>
      <c r="AY6" s="449"/>
      <c r="AZ6" s="449"/>
      <c r="BA6" s="449"/>
      <c r="BB6" s="449"/>
      <c r="BC6" s="449"/>
      <c r="BD6" s="449"/>
      <c r="BE6" s="449"/>
      <c r="BF6" s="449"/>
      <c r="BG6" s="449"/>
      <c r="BH6" s="449"/>
      <c r="BI6" s="449"/>
      <c r="BJ6" s="449"/>
      <c r="BK6" s="449"/>
      <c r="BL6" s="449"/>
      <c r="BM6" s="449"/>
      <c r="BN6" s="449"/>
      <c r="BO6" s="449"/>
      <c r="BP6" s="449"/>
      <c r="BQ6" s="449"/>
    </row>
    <row r="7" spans="1:69">
      <c r="A7" s="26"/>
      <c r="B7" s="26"/>
      <c r="C7" s="47"/>
      <c r="D7" s="47"/>
      <c r="E7" s="47"/>
      <c r="F7" s="47"/>
      <c r="G7" s="47"/>
      <c r="H7" s="47"/>
      <c r="I7" s="26"/>
      <c r="J7" s="47"/>
      <c r="K7" s="26"/>
      <c r="L7" s="47"/>
      <c r="M7" s="47"/>
      <c r="N7" s="26"/>
      <c r="O7" s="47"/>
      <c r="P7" s="47"/>
      <c r="Q7" s="47"/>
      <c r="R7" s="47"/>
      <c r="S7" s="47"/>
      <c r="T7" s="47"/>
      <c r="U7" s="47"/>
      <c r="V7" s="47"/>
      <c r="W7" s="47"/>
      <c r="X7" s="47"/>
      <c r="Y7" s="47"/>
      <c r="Z7" s="47"/>
      <c r="AA7" s="47"/>
      <c r="AB7" s="47"/>
      <c r="AC7" s="47"/>
      <c r="AD7" s="47"/>
      <c r="AE7" s="47"/>
      <c r="AF7" s="47"/>
      <c r="AG7" s="47"/>
      <c r="AH7" s="47"/>
      <c r="AI7" s="47"/>
      <c r="AJ7" s="47"/>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row>
    <row r="8" spans="1:69" ht="21" customHeight="1">
      <c r="A8" s="447" t="s">
        <v>489</v>
      </c>
      <c r="B8" s="447"/>
      <c r="C8" s="447"/>
      <c r="D8" s="447"/>
      <c r="E8" s="505">
        <v>45789</v>
      </c>
      <c r="F8" s="449"/>
      <c r="G8" s="449"/>
      <c r="H8" s="449"/>
      <c r="I8" s="449"/>
      <c r="J8" s="47"/>
      <c r="K8" s="26"/>
      <c r="L8" s="47"/>
      <c r="M8" s="47"/>
      <c r="N8" s="26"/>
      <c r="O8" s="47"/>
      <c r="P8" s="47"/>
      <c r="Q8" s="47"/>
      <c r="R8" s="47"/>
      <c r="S8" s="47"/>
      <c r="T8" s="47"/>
      <c r="U8" s="47"/>
      <c r="V8" s="47"/>
      <c r="W8" s="47"/>
      <c r="X8" s="47"/>
      <c r="Y8" s="47"/>
      <c r="Z8" s="47"/>
      <c r="AA8" s="47"/>
      <c r="AB8" s="47"/>
      <c r="AC8" s="47"/>
      <c r="AD8" s="47"/>
      <c r="AE8" s="47"/>
      <c r="AF8" s="47"/>
      <c r="AG8" s="47"/>
      <c r="AH8" s="47"/>
      <c r="AI8" s="47"/>
      <c r="AJ8" s="47"/>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row>
    <row r="9" spans="1:69" ht="12.75" thickBot="1">
      <c r="A9" s="26"/>
      <c r="B9" s="26"/>
      <c r="C9" s="47"/>
      <c r="D9" s="47"/>
      <c r="E9" s="47"/>
      <c r="F9" s="47"/>
      <c r="G9" s="47"/>
      <c r="H9" s="47"/>
      <c r="I9" s="26"/>
      <c r="J9" s="47"/>
      <c r="K9" s="26"/>
      <c r="L9" s="47"/>
      <c r="M9" s="47"/>
      <c r="N9" s="26"/>
      <c r="O9" s="47"/>
      <c r="P9" s="47"/>
      <c r="Q9" s="47"/>
      <c r="R9" s="47"/>
      <c r="S9" s="47"/>
      <c r="T9" s="47"/>
      <c r="U9" s="47"/>
      <c r="V9" s="47"/>
      <c r="W9" s="47"/>
      <c r="X9" s="47"/>
      <c r="Y9" s="47"/>
      <c r="Z9" s="47"/>
      <c r="AA9" s="47"/>
      <c r="AB9" s="47"/>
      <c r="AC9" s="47"/>
      <c r="AD9" s="47"/>
      <c r="AE9" s="47"/>
      <c r="AF9" s="47"/>
      <c r="AG9" s="47"/>
      <c r="AH9" s="47"/>
      <c r="AI9" s="47"/>
      <c r="AJ9" s="47"/>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c r="BM9" s="26"/>
      <c r="BN9" s="26"/>
      <c r="BO9" s="26"/>
      <c r="BP9" s="26"/>
      <c r="BQ9" s="26"/>
    </row>
    <row r="10" spans="1:69" ht="11.85" customHeight="1" thickBot="1">
      <c r="A10" s="452" t="s">
        <v>0</v>
      </c>
      <c r="B10" s="455" t="s">
        <v>1</v>
      </c>
      <c r="C10" s="455" t="s">
        <v>213</v>
      </c>
      <c r="D10" s="468" t="s">
        <v>54</v>
      </c>
      <c r="E10" s="469"/>
      <c r="F10" s="469"/>
      <c r="G10" s="469"/>
      <c r="H10" s="469"/>
      <c r="I10" s="469"/>
      <c r="J10" s="469"/>
      <c r="K10" s="470"/>
      <c r="L10" s="83"/>
      <c r="M10" s="84"/>
      <c r="N10" s="410" t="s">
        <v>223</v>
      </c>
      <c r="O10" s="411"/>
      <c r="P10" s="411"/>
      <c r="Q10" s="411"/>
      <c r="R10" s="411"/>
      <c r="S10" s="411"/>
      <c r="T10" s="411"/>
      <c r="U10" s="411"/>
      <c r="V10" s="411"/>
      <c r="W10" s="411"/>
      <c r="X10" s="411"/>
      <c r="Y10" s="411"/>
      <c r="Z10" s="411"/>
      <c r="AA10" s="411"/>
      <c r="AB10" s="411"/>
      <c r="AC10" s="411"/>
      <c r="AD10" s="411"/>
      <c r="AE10" s="411"/>
      <c r="AF10" s="411"/>
      <c r="AG10" s="411"/>
      <c r="AH10" s="411"/>
      <c r="AI10" s="411"/>
      <c r="AJ10" s="411"/>
      <c r="AK10" s="411"/>
      <c r="AL10" s="411"/>
      <c r="AM10" s="411"/>
      <c r="AN10" s="411"/>
      <c r="AO10" s="411"/>
      <c r="AP10" s="411"/>
      <c r="AQ10" s="411"/>
      <c r="AR10" s="411"/>
      <c r="AS10" s="411"/>
      <c r="AT10" s="411"/>
      <c r="AU10" s="411"/>
      <c r="AV10" s="411"/>
      <c r="AW10" s="411"/>
      <c r="AX10" s="411"/>
      <c r="AY10" s="411"/>
      <c r="AZ10" s="411"/>
      <c r="BA10" s="411"/>
      <c r="BB10" s="411"/>
      <c r="BC10" s="411"/>
      <c r="BD10" s="411"/>
      <c r="BE10" s="411"/>
      <c r="BF10" s="411"/>
      <c r="BG10" s="411"/>
      <c r="BH10" s="412"/>
      <c r="BI10" s="406" t="s">
        <v>50</v>
      </c>
      <c r="BJ10" s="407"/>
      <c r="BK10" s="407"/>
      <c r="BL10" s="407"/>
      <c r="BM10" s="407"/>
      <c r="BN10" s="408"/>
      <c r="BO10" s="408"/>
      <c r="BP10" s="408"/>
      <c r="BQ10" s="409"/>
    </row>
    <row r="11" spans="1:69" ht="11.85" customHeight="1" thickBot="1">
      <c r="A11" s="453"/>
      <c r="B11" s="456"/>
      <c r="C11" s="456"/>
      <c r="D11" s="474" t="s">
        <v>210</v>
      </c>
      <c r="E11" s="471" t="s">
        <v>227</v>
      </c>
      <c r="F11" s="472"/>
      <c r="G11" s="472"/>
      <c r="H11" s="472"/>
      <c r="I11" s="472"/>
      <c r="J11" s="472"/>
      <c r="K11" s="473"/>
      <c r="L11" s="83"/>
      <c r="M11" s="84"/>
      <c r="N11" s="427" t="s">
        <v>226</v>
      </c>
      <c r="O11" s="428"/>
      <c r="P11" s="429"/>
      <c r="Q11" s="410" t="s">
        <v>414</v>
      </c>
      <c r="R11" s="411"/>
      <c r="S11" s="411"/>
      <c r="T11" s="411"/>
      <c r="U11" s="411"/>
      <c r="V11" s="411"/>
      <c r="W11" s="411"/>
      <c r="X11" s="411"/>
      <c r="Y11" s="411"/>
      <c r="Z11" s="411"/>
      <c r="AA11" s="411"/>
      <c r="AB11" s="411"/>
      <c r="AC11" s="411"/>
      <c r="AD11" s="411"/>
      <c r="AE11" s="411"/>
      <c r="AF11" s="411"/>
      <c r="AG11" s="411"/>
      <c r="AH11" s="411"/>
      <c r="AI11" s="411"/>
      <c r="AJ11" s="411"/>
      <c r="AK11" s="412"/>
      <c r="AL11" s="476" t="s">
        <v>225</v>
      </c>
      <c r="AM11" s="476" t="s">
        <v>137</v>
      </c>
      <c r="AN11" s="410" t="s">
        <v>228</v>
      </c>
      <c r="AO11" s="411"/>
      <c r="AP11" s="411"/>
      <c r="AQ11" s="411"/>
      <c r="AR11" s="411"/>
      <c r="AS11" s="411"/>
      <c r="AT11" s="411"/>
      <c r="AU11" s="411"/>
      <c r="AV11" s="411"/>
      <c r="AW11" s="411"/>
      <c r="AX11" s="411"/>
      <c r="AY11" s="411"/>
      <c r="AZ11" s="411"/>
      <c r="BA11" s="411"/>
      <c r="BB11" s="411"/>
      <c r="BC11" s="411"/>
      <c r="BD11" s="411"/>
      <c r="BE11" s="411"/>
      <c r="BF11" s="412"/>
      <c r="BG11" s="413" t="s">
        <v>42</v>
      </c>
      <c r="BH11" s="414"/>
      <c r="BI11" s="415" t="s">
        <v>50</v>
      </c>
      <c r="BJ11" s="435" t="s">
        <v>51</v>
      </c>
      <c r="BK11" s="436"/>
      <c r="BL11" s="436"/>
      <c r="BM11" s="436"/>
      <c r="BN11" s="415" t="s">
        <v>211</v>
      </c>
      <c r="BO11" s="415" t="s">
        <v>283</v>
      </c>
      <c r="BP11" s="415" t="s">
        <v>231</v>
      </c>
      <c r="BQ11" s="417" t="s">
        <v>52</v>
      </c>
    </row>
    <row r="12" spans="1:69" s="11" customFormat="1" ht="87" customHeight="1" thickBot="1">
      <c r="A12" s="454"/>
      <c r="B12" s="457"/>
      <c r="C12" s="458"/>
      <c r="D12" s="475"/>
      <c r="E12" s="87" t="s">
        <v>219</v>
      </c>
      <c r="F12" s="88" t="s">
        <v>281</v>
      </c>
      <c r="G12" s="87" t="s">
        <v>220</v>
      </c>
      <c r="H12" s="88" t="s">
        <v>281</v>
      </c>
      <c r="I12" s="87" t="s">
        <v>221</v>
      </c>
      <c r="J12" s="89" t="s">
        <v>281</v>
      </c>
      <c r="K12" s="90" t="s">
        <v>222</v>
      </c>
      <c r="L12" s="91" t="s">
        <v>281</v>
      </c>
      <c r="M12" s="92" t="s">
        <v>282</v>
      </c>
      <c r="N12" s="86" t="s">
        <v>212</v>
      </c>
      <c r="O12" s="86" t="s">
        <v>138</v>
      </c>
      <c r="P12" s="86" t="s">
        <v>44</v>
      </c>
      <c r="Q12" s="168" t="s">
        <v>139</v>
      </c>
      <c r="R12" s="168" t="s">
        <v>140</v>
      </c>
      <c r="S12" s="168" t="s">
        <v>141</v>
      </c>
      <c r="T12" s="168" t="s">
        <v>142</v>
      </c>
      <c r="U12" s="169" t="s">
        <v>143</v>
      </c>
      <c r="V12" s="170" t="s">
        <v>144</v>
      </c>
      <c r="W12" s="170" t="s">
        <v>145</v>
      </c>
      <c r="X12" s="170" t="s">
        <v>146</v>
      </c>
      <c r="Y12" s="170" t="s">
        <v>147</v>
      </c>
      <c r="Z12" s="170" t="s">
        <v>148</v>
      </c>
      <c r="AA12" s="170" t="s">
        <v>149</v>
      </c>
      <c r="AB12" s="170" t="s">
        <v>150</v>
      </c>
      <c r="AC12" s="170" t="s">
        <v>151</v>
      </c>
      <c r="AD12" s="170" t="s">
        <v>152</v>
      </c>
      <c r="AE12" s="170" t="s">
        <v>153</v>
      </c>
      <c r="AF12" s="170" t="s">
        <v>154</v>
      </c>
      <c r="AG12" s="170" t="s">
        <v>155</v>
      </c>
      <c r="AH12" s="170" t="s">
        <v>156</v>
      </c>
      <c r="AI12" s="170" t="s">
        <v>157</v>
      </c>
      <c r="AJ12" s="171" t="s">
        <v>158</v>
      </c>
      <c r="AK12" s="171" t="s">
        <v>224</v>
      </c>
      <c r="AL12" s="477"/>
      <c r="AM12" s="477"/>
      <c r="AN12" s="172" t="s">
        <v>43</v>
      </c>
      <c r="AO12" s="173" t="s">
        <v>159</v>
      </c>
      <c r="AP12" s="171" t="s">
        <v>158</v>
      </c>
      <c r="AQ12" s="171" t="s">
        <v>160</v>
      </c>
      <c r="AR12" s="171" t="s">
        <v>158</v>
      </c>
      <c r="AS12" s="171" t="s">
        <v>161</v>
      </c>
      <c r="AT12" s="171" t="s">
        <v>158</v>
      </c>
      <c r="AU12" s="171" t="s">
        <v>162</v>
      </c>
      <c r="AV12" s="171" t="s">
        <v>158</v>
      </c>
      <c r="AW12" s="171" t="s">
        <v>163</v>
      </c>
      <c r="AX12" s="171" t="s">
        <v>158</v>
      </c>
      <c r="AY12" s="171" t="s">
        <v>164</v>
      </c>
      <c r="AZ12" s="171" t="s">
        <v>158</v>
      </c>
      <c r="BA12" s="171" t="s">
        <v>488</v>
      </c>
      <c r="BB12" s="171" t="s">
        <v>158</v>
      </c>
      <c r="BC12" s="171" t="s">
        <v>166</v>
      </c>
      <c r="BD12" s="171" t="s">
        <v>229</v>
      </c>
      <c r="BE12" s="171" t="s">
        <v>167</v>
      </c>
      <c r="BF12" s="171" t="s">
        <v>168</v>
      </c>
      <c r="BG12" s="93" t="s">
        <v>135</v>
      </c>
      <c r="BH12" s="94" t="s">
        <v>3</v>
      </c>
      <c r="BI12" s="440"/>
      <c r="BJ12" s="85" t="s">
        <v>230</v>
      </c>
      <c r="BK12" s="134" t="s">
        <v>486</v>
      </c>
      <c r="BL12" s="95" t="s">
        <v>482</v>
      </c>
      <c r="BM12" s="177" t="s">
        <v>487</v>
      </c>
      <c r="BN12" s="416"/>
      <c r="BO12" s="416"/>
      <c r="BP12" s="416"/>
      <c r="BQ12" s="418"/>
    </row>
    <row r="13" spans="1:69" ht="146.25" customHeight="1">
      <c r="A13" s="507" t="s">
        <v>91</v>
      </c>
      <c r="B13" s="509" t="s">
        <v>761</v>
      </c>
      <c r="C13" s="465" t="s">
        <v>6</v>
      </c>
      <c r="D13" s="430" t="s">
        <v>762</v>
      </c>
      <c r="E13" s="402" t="s">
        <v>179</v>
      </c>
      <c r="F13" s="393"/>
      <c r="G13" s="402" t="s">
        <v>179</v>
      </c>
      <c r="H13" s="393"/>
      <c r="I13" s="402" t="s">
        <v>179</v>
      </c>
      <c r="J13" s="396"/>
      <c r="K13" s="402" t="s">
        <v>179</v>
      </c>
      <c r="L13" s="399">
        <f>IF(K13="SI",25%,0%)</f>
        <v>0.25</v>
      </c>
      <c r="M13" s="399">
        <f>F13+H13+J13+L13</f>
        <v>0.25</v>
      </c>
      <c r="N13" s="387" t="s">
        <v>478</v>
      </c>
      <c r="O13" s="448" t="str">
        <f>+IF(N13="NO SE HA PRESENTADO EN LOS ULTIMOS 5 AÑOS","RARA VEZ",IF(N13="AL MENOS 1 VEZ EN LOS ULTIMOS 5 AÑOS","IMPROBABLE",IF(N13="AL MENOS 1 VEZ EN LOS ULTIMOS 2 AÑOS","POSIBLE",IF(N13="AL MENOS 1 VEZ EN EL ULTIMO AÑO","PROBABLE",IF(N13="MAS DE 1 VEZ AL AÑO","CASI SEGURO","ERROR")))))</f>
        <v>RARA VEZ</v>
      </c>
      <c r="P13" s="387" t="str">
        <f>+IF(O13="RARA VEZ","20%",IF(O13="IMPROBABLE","40%",IF(O13="POSIBLE","60%",IF(O13="PROBABLE","80%",IF(O13="CASI SEGURO","100%","ERROR")))))</f>
        <v>20%</v>
      </c>
      <c r="Q13" s="506" t="s">
        <v>179</v>
      </c>
      <c r="R13" s="506" t="s">
        <v>179</v>
      </c>
      <c r="S13" s="506" t="s">
        <v>179</v>
      </c>
      <c r="T13" s="506" t="s">
        <v>179</v>
      </c>
      <c r="U13" s="506" t="s">
        <v>179</v>
      </c>
      <c r="V13" s="506" t="s">
        <v>179</v>
      </c>
      <c r="W13" s="506" t="s">
        <v>179</v>
      </c>
      <c r="X13" s="506" t="s">
        <v>179</v>
      </c>
      <c r="Y13" s="506" t="s">
        <v>179</v>
      </c>
      <c r="Z13" s="506" t="s">
        <v>179</v>
      </c>
      <c r="AA13" s="506" t="s">
        <v>179</v>
      </c>
      <c r="AB13" s="506" t="s">
        <v>179</v>
      </c>
      <c r="AC13" s="506" t="s">
        <v>179</v>
      </c>
      <c r="AD13" s="506" t="s">
        <v>179</v>
      </c>
      <c r="AE13" s="506" t="s">
        <v>189</v>
      </c>
      <c r="AF13" s="506" t="s">
        <v>189</v>
      </c>
      <c r="AG13" s="506" t="s">
        <v>189</v>
      </c>
      <c r="AH13" s="506" t="s">
        <v>189</v>
      </c>
      <c r="AI13" s="506" t="s">
        <v>189</v>
      </c>
      <c r="AJ13" s="391">
        <f>COUNTIF(Q13:AI14,"SI")</f>
        <v>14</v>
      </c>
      <c r="AK13" s="481" t="str">
        <f t="shared" ref="AK13" si="0">+IF(AND(AJ13&gt;0,AJ13&lt;6),"MODERADO",IF(AJ13&gt;=12,"CATASTRÓFICO",IF(AND(AJ13&gt;5,AJ13&lt;12),"MAYOR","")))</f>
        <v>CATASTRÓFICO</v>
      </c>
      <c r="AL13" s="478"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210" t="s">
        <v>763</v>
      </c>
      <c r="AN13" s="345" t="s">
        <v>768</v>
      </c>
      <c r="AO13" s="140" t="s">
        <v>172</v>
      </c>
      <c r="AP13" s="165">
        <f>IF(AO13="Asignado",15,0)</f>
        <v>15</v>
      </c>
      <c r="AQ13" s="165" t="s">
        <v>173</v>
      </c>
      <c r="AR13" s="165">
        <f>IF(AQ13="adecuado",15,0)</f>
        <v>15</v>
      </c>
      <c r="AS13" s="165" t="s">
        <v>174</v>
      </c>
      <c r="AT13" s="165">
        <f>IF(AS13="Oportuna",15,0)</f>
        <v>15</v>
      </c>
      <c r="AU13" s="165" t="s">
        <v>175</v>
      </c>
      <c r="AV13" s="165">
        <f>IF(AU13="Prevenir",15,IF(AU13="Detectar",10,0))</f>
        <v>15</v>
      </c>
      <c r="AW13" s="165" t="s">
        <v>176</v>
      </c>
      <c r="AX13" s="165">
        <f>IF(AW13="Confiable",15,0)</f>
        <v>15</v>
      </c>
      <c r="AY13" s="165" t="s">
        <v>177</v>
      </c>
      <c r="AZ13" s="165">
        <f>IF(AY13="Se investigan y resuelven oportunamente",15,0)</f>
        <v>15</v>
      </c>
      <c r="BA13" s="165" t="s">
        <v>178</v>
      </c>
      <c r="BB13" s="165">
        <f>IF(BA13="Completa",10,IF(BA13="Incompleta",5,0))</f>
        <v>10</v>
      </c>
      <c r="BC13" s="165">
        <f>BB13+AZ13+AX13+AV13+AT13+AR13+AP13</f>
        <v>100</v>
      </c>
      <c r="BD13" s="174" t="s">
        <v>657</v>
      </c>
      <c r="BE13" s="511">
        <v>66.666666666666671</v>
      </c>
      <c r="BF13" s="424" t="str">
        <f>IF(BE13&gt;95,"FUERTE",IF(AND(BE13&lt;95.01,BE13&gt;85.02),"MODERADO",IF(AND(BE13&lt;85.01,BE13&gt;1),"DEBIL","0")))</f>
        <v>DEBIL</v>
      </c>
      <c r="BG13" s="42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21" t="str">
        <f>AK13</f>
        <v>CATASTRÓFICO</v>
      </c>
      <c r="BI13" s="437" t="s">
        <v>280</v>
      </c>
      <c r="BJ13" s="179" t="s">
        <v>765</v>
      </c>
      <c r="BK13" s="344" t="s">
        <v>766</v>
      </c>
      <c r="BL13" s="133">
        <v>46024</v>
      </c>
      <c r="BM13" s="133">
        <v>46371</v>
      </c>
      <c r="BN13" s="200" t="s">
        <v>546</v>
      </c>
      <c r="BO13" s="795">
        <v>46142</v>
      </c>
      <c r="BP13" s="136" t="s">
        <v>783</v>
      </c>
      <c r="BQ13" s="167" t="s">
        <v>76</v>
      </c>
    </row>
    <row r="14" spans="1:69" ht="159.75" customHeight="1">
      <c r="A14" s="508"/>
      <c r="B14" s="510"/>
      <c r="C14" s="466"/>
      <c r="D14" s="431"/>
      <c r="E14" s="403"/>
      <c r="F14" s="394"/>
      <c r="G14" s="403"/>
      <c r="H14" s="394"/>
      <c r="I14" s="403"/>
      <c r="J14" s="397"/>
      <c r="K14" s="403"/>
      <c r="L14" s="400"/>
      <c r="M14" s="400"/>
      <c r="N14" s="388"/>
      <c r="O14" s="449"/>
      <c r="P14" s="388"/>
      <c r="Q14" s="388"/>
      <c r="R14" s="388"/>
      <c r="S14" s="388"/>
      <c r="T14" s="388"/>
      <c r="U14" s="388"/>
      <c r="V14" s="388"/>
      <c r="W14" s="388"/>
      <c r="X14" s="388"/>
      <c r="Y14" s="388"/>
      <c r="Z14" s="388"/>
      <c r="AA14" s="388"/>
      <c r="AB14" s="388"/>
      <c r="AC14" s="388"/>
      <c r="AD14" s="388"/>
      <c r="AE14" s="388"/>
      <c r="AF14" s="388"/>
      <c r="AG14" s="388"/>
      <c r="AH14" s="388"/>
      <c r="AI14" s="388"/>
      <c r="AJ14" s="391"/>
      <c r="AK14" s="482"/>
      <c r="AL14" s="479"/>
      <c r="AM14" s="212" t="s">
        <v>767</v>
      </c>
      <c r="AN14" s="345" t="s">
        <v>768</v>
      </c>
      <c r="AO14" s="66" t="s">
        <v>172</v>
      </c>
      <c r="AP14" s="132">
        <f t="shared" ref="AP14" si="1">IF(AO14="Asignado",15,0)</f>
        <v>15</v>
      </c>
      <c r="AQ14" s="132" t="s">
        <v>173</v>
      </c>
      <c r="AR14" s="132">
        <f t="shared" ref="AR14" si="2">IF(AQ14="adecuado",15,0)</f>
        <v>15</v>
      </c>
      <c r="AS14" s="132" t="s">
        <v>174</v>
      </c>
      <c r="AT14" s="132">
        <f t="shared" ref="AT14" si="3">IF(AS14="Oportuna",15,0)</f>
        <v>15</v>
      </c>
      <c r="AU14" s="132" t="s">
        <v>175</v>
      </c>
      <c r="AV14" s="132">
        <f t="shared" ref="AV14" si="4">IF(AU14="Prevenir",15,IF(AU14="Detectar",10,0))</f>
        <v>15</v>
      </c>
      <c r="AW14" s="132" t="s">
        <v>176</v>
      </c>
      <c r="AX14" s="132">
        <f t="shared" ref="AX14" si="5">IF(AW14="Confiable",15,0)</f>
        <v>15</v>
      </c>
      <c r="AY14" s="132" t="s">
        <v>177</v>
      </c>
      <c r="AZ14" s="132">
        <f t="shared" ref="AZ14" si="6">IF(AY14="Se investigan y resuelven oportunamente",15,0)</f>
        <v>15</v>
      </c>
      <c r="BA14" s="132" t="s">
        <v>178</v>
      </c>
      <c r="BB14" s="132">
        <f t="shared" ref="BB14" si="7">IF(BA14="Completa",10,IF(BA14="Incompleta",5,0))</f>
        <v>10</v>
      </c>
      <c r="BC14" s="132">
        <f t="shared" ref="BC14" si="8">BB14+AZ14+AX14+AV14+AT14+AR14+AP14</f>
        <v>100</v>
      </c>
      <c r="BD14" s="175" t="s">
        <v>657</v>
      </c>
      <c r="BE14" s="512"/>
      <c r="BF14" s="507"/>
      <c r="BG14" s="507"/>
      <c r="BH14" s="507"/>
      <c r="BI14" s="506"/>
      <c r="BJ14" s="218" t="s">
        <v>769</v>
      </c>
      <c r="BK14" s="346" t="s">
        <v>764</v>
      </c>
      <c r="BL14" s="207">
        <v>46054</v>
      </c>
      <c r="BM14" s="207">
        <v>46371</v>
      </c>
      <c r="BN14" s="218" t="s">
        <v>547</v>
      </c>
      <c r="BO14" s="796">
        <v>46142</v>
      </c>
      <c r="BP14" s="219" t="s">
        <v>784</v>
      </c>
      <c r="BQ14" s="220" t="s">
        <v>76</v>
      </c>
    </row>
    <row r="15" spans="1:69">
      <c r="O15" s="47"/>
    </row>
    <row r="16" spans="1:69">
      <c r="O16" s="47"/>
    </row>
    <row r="17" spans="1:78">
      <c r="O17" s="47"/>
    </row>
    <row r="18" spans="1:78">
      <c r="O18" s="47"/>
    </row>
    <row r="19" spans="1:78">
      <c r="O19" s="47"/>
    </row>
    <row r="20" spans="1:78">
      <c r="O20" s="47"/>
    </row>
    <row r="21" spans="1:78" s="13" customFormat="1">
      <c r="A21" s="10"/>
      <c r="B21" s="10"/>
      <c r="I21" s="10"/>
      <c r="K21" s="10"/>
      <c r="N21" s="10"/>
      <c r="O21" s="47"/>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row>
    <row r="22" spans="1:78" s="13" customFormat="1">
      <c r="A22" s="10"/>
      <c r="B22" s="10"/>
      <c r="I22" s="10"/>
      <c r="K22" s="10"/>
      <c r="N22" s="10"/>
      <c r="O22" s="47"/>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row>
    <row r="23" spans="1:78" s="13" customFormat="1">
      <c r="A23" s="10"/>
      <c r="B23" s="10"/>
      <c r="I23" s="10"/>
      <c r="K23" s="10"/>
      <c r="N23" s="10"/>
      <c r="O23" s="47"/>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row>
    <row r="24" spans="1:78" s="13" customFormat="1">
      <c r="A24" s="10"/>
      <c r="B24" s="10"/>
      <c r="I24" s="10"/>
      <c r="K24" s="10"/>
      <c r="N24" s="10"/>
      <c r="O24" s="47"/>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row>
    <row r="25" spans="1:78" s="13" customFormat="1">
      <c r="A25" s="10"/>
      <c r="B25" s="10"/>
      <c r="I25" s="10"/>
      <c r="K25" s="10"/>
      <c r="N25" s="10"/>
      <c r="O25" s="47"/>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row>
    <row r="26" spans="1:78" s="13" customFormat="1">
      <c r="A26" s="10"/>
      <c r="B26" s="10"/>
      <c r="I26" s="10"/>
      <c r="K26" s="10"/>
      <c r="N26" s="10"/>
      <c r="O26" s="47"/>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row>
    <row r="27" spans="1:78" s="13" customFormat="1">
      <c r="A27" s="10"/>
      <c r="B27" s="10"/>
      <c r="I27" s="10"/>
      <c r="K27" s="10"/>
      <c r="N27" s="10"/>
      <c r="O27" s="47"/>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row>
    <row r="28" spans="1:78" s="13" customFormat="1">
      <c r="A28" s="10"/>
      <c r="B28" s="10"/>
      <c r="I28" s="10"/>
      <c r="K28" s="10"/>
      <c r="N28" s="10"/>
      <c r="O28" s="47"/>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row>
    <row r="29" spans="1:78" s="13" customFormat="1">
      <c r="A29" s="10"/>
      <c r="B29" s="10"/>
      <c r="I29" s="10"/>
      <c r="K29" s="10"/>
      <c r="N29" s="10"/>
      <c r="O29" s="47"/>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row>
    <row r="30" spans="1:78" s="13" customFormat="1">
      <c r="A30" s="10"/>
      <c r="B30" s="10"/>
      <c r="I30" s="10"/>
      <c r="K30" s="10"/>
      <c r="N30" s="10"/>
      <c r="O30" s="47"/>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row>
    <row r="31" spans="1:78" s="13" customFormat="1">
      <c r="A31" s="10"/>
      <c r="B31" s="10"/>
      <c r="I31" s="10"/>
      <c r="K31" s="10"/>
      <c r="N31" s="10"/>
      <c r="O31" s="47"/>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row>
    <row r="32" spans="1:78" s="13" customFormat="1">
      <c r="A32" s="10"/>
      <c r="B32" s="10"/>
      <c r="I32" s="10"/>
      <c r="K32" s="10"/>
      <c r="N32" s="10"/>
      <c r="O32" s="47"/>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row>
    <row r="33" spans="1:78" s="13" customFormat="1">
      <c r="A33" s="10"/>
      <c r="B33" s="10"/>
      <c r="I33" s="10"/>
      <c r="K33" s="10"/>
      <c r="N33" s="10"/>
      <c r="O33" s="47"/>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row>
    <row r="34" spans="1:78" s="13" customFormat="1">
      <c r="A34" s="10"/>
      <c r="B34" s="10"/>
      <c r="I34" s="10"/>
      <c r="K34" s="10"/>
      <c r="N34" s="10"/>
      <c r="O34" s="47"/>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row>
    <row r="35" spans="1:78" s="13" customFormat="1">
      <c r="A35" s="10"/>
      <c r="B35" s="10"/>
      <c r="I35" s="10"/>
      <c r="K35" s="10"/>
      <c r="N35" s="10"/>
      <c r="O35" s="47"/>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row>
    <row r="36" spans="1:78" s="13" customFormat="1">
      <c r="A36" s="10"/>
      <c r="B36" s="10"/>
      <c r="I36" s="10"/>
      <c r="K36" s="10"/>
      <c r="N36" s="10"/>
      <c r="O36" s="47"/>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row>
    <row r="37" spans="1:78" s="13" customFormat="1">
      <c r="A37" s="10"/>
      <c r="B37" s="10"/>
      <c r="I37" s="10"/>
      <c r="K37" s="10"/>
      <c r="N37" s="10"/>
      <c r="O37" s="47"/>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row>
    <row r="38" spans="1:78" s="13" customFormat="1">
      <c r="A38" s="10"/>
      <c r="B38" s="10"/>
      <c r="I38" s="10"/>
      <c r="K38" s="10"/>
      <c r="N38" s="10"/>
      <c r="O38" s="47"/>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row>
    <row r="39" spans="1:78" s="13" customFormat="1">
      <c r="A39" s="10"/>
      <c r="B39" s="10"/>
      <c r="I39" s="10"/>
      <c r="K39" s="10"/>
      <c r="N39" s="10"/>
      <c r="O39" s="47"/>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row>
    <row r="40" spans="1:78" s="13" customFormat="1">
      <c r="A40" s="10"/>
      <c r="B40" s="10"/>
      <c r="I40" s="10"/>
      <c r="K40" s="10"/>
      <c r="N40" s="10"/>
      <c r="O40" s="47"/>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row>
    <row r="41" spans="1:78" s="13" customFormat="1">
      <c r="A41" s="10"/>
      <c r="B41" s="10"/>
      <c r="I41" s="10"/>
      <c r="K41" s="10"/>
      <c r="N41" s="10"/>
      <c r="O41" s="47"/>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row>
    <row r="42" spans="1:78" s="13" customFormat="1">
      <c r="A42" s="10"/>
      <c r="B42" s="10"/>
      <c r="I42" s="10"/>
      <c r="K42" s="10"/>
      <c r="N42" s="10"/>
      <c r="O42" s="47"/>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row>
    <row r="43" spans="1:78" s="13" customFormat="1">
      <c r="A43" s="10"/>
      <c r="B43" s="10"/>
      <c r="I43" s="10"/>
      <c r="K43" s="10"/>
      <c r="N43" s="10"/>
      <c r="O43" s="47"/>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row>
    <row r="44" spans="1:78" s="13" customFormat="1">
      <c r="A44" s="10"/>
      <c r="B44" s="10"/>
      <c r="I44" s="10"/>
      <c r="K44" s="10"/>
      <c r="N44" s="10"/>
      <c r="O44" s="47"/>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row>
    <row r="45" spans="1:78" s="13" customFormat="1">
      <c r="A45" s="10"/>
      <c r="B45" s="10"/>
      <c r="I45" s="10"/>
      <c r="K45" s="10"/>
      <c r="N45" s="10"/>
      <c r="O45" s="47"/>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row>
    <row r="46" spans="1:78" s="13" customFormat="1">
      <c r="A46" s="10"/>
      <c r="B46" s="10"/>
      <c r="I46" s="10"/>
      <c r="K46" s="10"/>
      <c r="N46" s="10"/>
      <c r="O46" s="47"/>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row>
    <row r="47" spans="1:78" s="13" customFormat="1">
      <c r="A47" s="10"/>
      <c r="B47" s="10"/>
      <c r="I47" s="10"/>
      <c r="K47" s="10"/>
      <c r="N47" s="10"/>
      <c r="O47" s="47"/>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row>
    <row r="48" spans="1:78" s="13" customFormat="1">
      <c r="A48" s="10"/>
      <c r="B48" s="10"/>
      <c r="I48" s="10"/>
      <c r="K48" s="10"/>
      <c r="N48" s="10"/>
      <c r="O48" s="47"/>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row>
    <row r="49" spans="1:78" s="13" customFormat="1">
      <c r="A49" s="10"/>
      <c r="B49" s="10"/>
      <c r="I49" s="10"/>
      <c r="K49" s="10"/>
      <c r="N49" s="10"/>
      <c r="O49" s="47"/>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row>
    <row r="50" spans="1:78" s="13" customFormat="1">
      <c r="A50" s="10"/>
      <c r="B50" s="10"/>
      <c r="I50" s="10"/>
      <c r="K50" s="10"/>
      <c r="N50" s="10"/>
      <c r="O50" s="47"/>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row>
    <row r="51" spans="1:78" s="13" customFormat="1">
      <c r="A51" s="10"/>
      <c r="B51" s="10"/>
      <c r="I51" s="10"/>
      <c r="K51" s="10"/>
      <c r="N51" s="10"/>
      <c r="O51" s="47"/>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row>
    <row r="52" spans="1:78" s="13" customFormat="1">
      <c r="A52" s="10"/>
      <c r="B52" s="10"/>
      <c r="I52" s="10"/>
      <c r="K52" s="10"/>
      <c r="N52" s="10"/>
      <c r="O52" s="47"/>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row>
    <row r="53" spans="1:78" s="13" customFormat="1">
      <c r="A53" s="10"/>
      <c r="B53" s="10"/>
      <c r="I53" s="10"/>
      <c r="K53" s="10"/>
      <c r="N53" s="10"/>
      <c r="O53" s="47"/>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U53" s="10"/>
      <c r="BV53" s="10"/>
      <c r="BW53" s="10"/>
      <c r="BX53" s="10"/>
      <c r="BY53" s="10"/>
      <c r="BZ53" s="10"/>
    </row>
    <row r="54" spans="1:78" s="13" customFormat="1">
      <c r="A54" s="10"/>
      <c r="B54" s="10"/>
      <c r="I54" s="10"/>
      <c r="K54" s="10"/>
      <c r="N54" s="10"/>
      <c r="O54" s="47"/>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U54" s="10"/>
      <c r="BV54" s="10"/>
      <c r="BW54" s="10"/>
      <c r="BX54" s="10"/>
      <c r="BY54" s="10"/>
      <c r="BZ54" s="10"/>
    </row>
    <row r="55" spans="1:78" s="13" customFormat="1">
      <c r="A55" s="10"/>
      <c r="B55" s="10"/>
      <c r="I55" s="10"/>
      <c r="K55" s="10"/>
      <c r="N55" s="10"/>
      <c r="O55" s="47"/>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row>
    <row r="56" spans="1:78" s="13" customFormat="1">
      <c r="A56" s="10"/>
      <c r="B56" s="10"/>
      <c r="I56" s="10"/>
      <c r="K56" s="10"/>
      <c r="N56" s="10"/>
      <c r="O56" s="47"/>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row>
    <row r="57" spans="1:78" s="13" customFormat="1">
      <c r="A57" s="10"/>
      <c r="B57" s="10"/>
      <c r="I57" s="10"/>
      <c r="K57" s="10"/>
      <c r="N57" s="10"/>
      <c r="O57" s="47"/>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c r="BU57" s="10"/>
      <c r="BV57" s="10"/>
      <c r="BW57" s="10"/>
      <c r="BX57" s="10"/>
      <c r="BY57" s="10"/>
      <c r="BZ57" s="10"/>
    </row>
    <row r="58" spans="1:78" s="13" customFormat="1">
      <c r="A58" s="10"/>
      <c r="B58" s="10"/>
      <c r="I58" s="10"/>
      <c r="K58" s="10"/>
      <c r="N58" s="10"/>
      <c r="O58" s="47"/>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c r="BU58" s="10"/>
      <c r="BV58" s="10"/>
      <c r="BW58" s="10"/>
      <c r="BX58" s="10"/>
      <c r="BY58" s="10"/>
      <c r="BZ58" s="10"/>
    </row>
    <row r="59" spans="1:78" s="13" customFormat="1">
      <c r="A59" s="10"/>
      <c r="B59" s="10"/>
      <c r="I59" s="10"/>
      <c r="K59" s="10"/>
      <c r="N59" s="10"/>
      <c r="O59" s="47"/>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row>
    <row r="60" spans="1:78" s="13" customFormat="1">
      <c r="A60" s="10"/>
      <c r="B60" s="10"/>
      <c r="I60" s="10"/>
      <c r="K60" s="10"/>
      <c r="N60" s="10"/>
      <c r="O60" s="47"/>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c r="BU60" s="10"/>
      <c r="BV60" s="10"/>
      <c r="BW60" s="10"/>
      <c r="BX60" s="10"/>
      <c r="BY60" s="10"/>
      <c r="BZ60" s="10"/>
    </row>
    <row r="61" spans="1:78" s="13" customFormat="1">
      <c r="A61" s="10"/>
      <c r="B61" s="10"/>
      <c r="I61" s="10"/>
      <c r="K61" s="10"/>
      <c r="N61" s="10"/>
      <c r="O61" s="47"/>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c r="BU61" s="10"/>
      <c r="BV61" s="10"/>
      <c r="BW61" s="10"/>
      <c r="BX61" s="10"/>
      <c r="BY61" s="10"/>
      <c r="BZ61" s="10"/>
    </row>
    <row r="62" spans="1:78" s="13" customFormat="1">
      <c r="A62" s="10"/>
      <c r="B62" s="10"/>
      <c r="I62" s="10"/>
      <c r="K62" s="10"/>
      <c r="N62" s="10"/>
      <c r="O62" s="47"/>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c r="BU62" s="10"/>
      <c r="BV62" s="10"/>
      <c r="BW62" s="10"/>
      <c r="BX62" s="10"/>
      <c r="BY62" s="10"/>
      <c r="BZ62" s="10"/>
    </row>
    <row r="63" spans="1:78" s="13" customFormat="1">
      <c r="A63" s="10"/>
      <c r="B63" s="10"/>
      <c r="I63" s="10"/>
      <c r="K63" s="10"/>
      <c r="N63" s="10"/>
      <c r="O63" s="47"/>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row>
    <row r="64" spans="1:78" s="13" customFormat="1">
      <c r="A64" s="10"/>
      <c r="B64" s="10"/>
      <c r="I64" s="10"/>
      <c r="K64" s="10"/>
      <c r="N64" s="10"/>
      <c r="O64" s="47"/>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c r="BU64" s="10"/>
      <c r="BV64" s="10"/>
      <c r="BW64" s="10"/>
      <c r="BX64" s="10"/>
      <c r="BY64" s="10"/>
      <c r="BZ64" s="10"/>
    </row>
  </sheetData>
  <sheetProtection formatCells="0" formatRows="0"/>
  <dataConsolidate/>
  <mergeCells count="78">
    <mergeCell ref="BI13:BI14"/>
    <mergeCell ref="AK13:AK14"/>
    <mergeCell ref="AL13:AL14"/>
    <mergeCell ref="BE13:BE14"/>
    <mergeCell ref="BF13:BF14"/>
    <mergeCell ref="BG13:BG14"/>
    <mergeCell ref="BH13:BH14"/>
    <mergeCell ref="V13:V14"/>
    <mergeCell ref="W13:W14"/>
    <mergeCell ref="AJ13:AJ14"/>
    <mergeCell ref="Y13:Y14"/>
    <mergeCell ref="Z13:Z14"/>
    <mergeCell ref="AA13:AA14"/>
    <mergeCell ref="AB13:AB14"/>
    <mergeCell ref="AC13:AC14"/>
    <mergeCell ref="AD13:AD14"/>
    <mergeCell ref="AE13:AE14"/>
    <mergeCell ref="AF13:AF14"/>
    <mergeCell ref="AG13:AG14"/>
    <mergeCell ref="AH13:AH14"/>
    <mergeCell ref="AI13:AI14"/>
    <mergeCell ref="Q13:Q14"/>
    <mergeCell ref="R13:R14"/>
    <mergeCell ref="S13:S14"/>
    <mergeCell ref="T13:T14"/>
    <mergeCell ref="U13:U14"/>
    <mergeCell ref="A13:A14"/>
    <mergeCell ref="B13:B14"/>
    <mergeCell ref="C13:C14"/>
    <mergeCell ref="D13:D14"/>
    <mergeCell ref="E13:E14"/>
    <mergeCell ref="F13:F14"/>
    <mergeCell ref="AL11:AL12"/>
    <mergeCell ref="AM11:AM12"/>
    <mergeCell ref="AN11:BF11"/>
    <mergeCell ref="BG11:BH11"/>
    <mergeCell ref="L13:L14"/>
    <mergeCell ref="G13:G14"/>
    <mergeCell ref="H13:H14"/>
    <mergeCell ref="I13:I14"/>
    <mergeCell ref="J13:J14"/>
    <mergeCell ref="K13:K14"/>
    <mergeCell ref="X13:X14"/>
    <mergeCell ref="M13:M14"/>
    <mergeCell ref="N13:N14"/>
    <mergeCell ref="O13:O14"/>
    <mergeCell ref="P13:P14"/>
    <mergeCell ref="A10:A12"/>
    <mergeCell ref="B10:B12"/>
    <mergeCell ref="C10:C12"/>
    <mergeCell ref="D10:K10"/>
    <mergeCell ref="N10:BH10"/>
    <mergeCell ref="BI10:BQ10"/>
    <mergeCell ref="D11:D12"/>
    <mergeCell ref="E11:K11"/>
    <mergeCell ref="N11:P11"/>
    <mergeCell ref="Q11:AK11"/>
    <mergeCell ref="BN11:BN12"/>
    <mergeCell ref="BO11:BO12"/>
    <mergeCell ref="BP11:BP12"/>
    <mergeCell ref="BQ11:BQ12"/>
    <mergeCell ref="BI11:BI12"/>
    <mergeCell ref="BJ11:BM11"/>
    <mergeCell ref="A8:D8"/>
    <mergeCell ref="E8:I8"/>
    <mergeCell ref="A1:D4"/>
    <mergeCell ref="E1:BQ2"/>
    <mergeCell ref="E3:AE3"/>
    <mergeCell ref="AF3:AW3"/>
    <mergeCell ref="AY3:BQ3"/>
    <mergeCell ref="E4:AE4"/>
    <mergeCell ref="AF4:AW4"/>
    <mergeCell ref="AY4:BQ4"/>
    <mergeCell ref="A5:B5"/>
    <mergeCell ref="C5:D5"/>
    <mergeCell ref="E5:BQ6"/>
    <mergeCell ref="A6:B6"/>
    <mergeCell ref="C6:D6"/>
  </mergeCells>
  <conditionalFormatting sqref="D13:D14">
    <cfRule type="expression" dxfId="461" priority="2422">
      <formula>#REF!&gt;=100%</formula>
    </cfRule>
    <cfRule type="expression" dxfId="460" priority="2423">
      <formula>#REF!&lt;100%</formula>
    </cfRule>
    <cfRule type="expression" dxfId="459" priority="2424">
      <formula>$M$13&lt;100%</formula>
    </cfRule>
    <cfRule type="expression" dxfId="458" priority="2425">
      <formula>$M$13&gt;=100%</formula>
    </cfRule>
  </conditionalFormatting>
  <conditionalFormatting sqref="N13:O13">
    <cfRule type="containsText" dxfId="457" priority="51" operator="containsText" text="RARA VEZ">
      <formula>NOT(ISERROR(SEARCH("RARA VEZ",N13)))</formula>
    </cfRule>
    <cfRule type="containsText" dxfId="456" priority="52" operator="containsText" text="IMPROBABLE">
      <formula>NOT(ISERROR(SEARCH("IMPROBABLE",N13)))</formula>
    </cfRule>
    <cfRule type="containsText" dxfId="455" priority="53" operator="containsText" text="POSIBLE">
      <formula>NOT(ISERROR(SEARCH("POSIBLE",N13)))</formula>
    </cfRule>
    <cfRule type="containsText" dxfId="454" priority="54" operator="containsText" text="PROBABLE">
      <formula>NOT(ISERROR(SEARCH("PROBABLE",N13)))</formula>
    </cfRule>
    <cfRule type="containsText" dxfId="453" priority="55" operator="containsText" text="CASI SEGURO">
      <formula>NOT(ISERROR(SEARCH("CASI SEGURO",N13)))</formula>
    </cfRule>
  </conditionalFormatting>
  <conditionalFormatting sqref="AK13:AK14">
    <cfRule type="containsText" dxfId="452" priority="56" operator="containsText" text="CATASTRÓFICO">
      <formula>NOT(ISERROR(SEARCH("CATASTRÓFICO",AK13)))</formula>
    </cfRule>
    <cfRule type="containsText" dxfId="451" priority="57" operator="containsText" text="MAYOR">
      <formula>NOT(ISERROR(SEARCH("MAYOR",AK13)))</formula>
    </cfRule>
    <cfRule type="containsText" dxfId="450" priority="58" operator="containsText" text="MODERADO">
      <formula>NOT(ISERROR(SEARCH("MODERADO",AK13)))</formula>
    </cfRule>
  </conditionalFormatting>
  <conditionalFormatting sqref="AL13">
    <cfRule type="containsText" dxfId="449" priority="47" operator="containsText" text="EXTREMO">
      <formula>NOT(ISERROR(SEARCH("EXTREMO",AL13)))</formula>
    </cfRule>
    <cfRule type="containsText" dxfId="448" priority="48" operator="containsText" text="ALTO">
      <formula>NOT(ISERROR(SEARCH("ALTO",AL13)))</formula>
    </cfRule>
    <cfRule type="containsText" dxfId="447" priority="49" operator="containsText" text="MODERADO">
      <formula>NOT(ISERROR(SEARCH("MODERADO",AL13)))</formula>
    </cfRule>
    <cfRule type="containsText" dxfId="446" priority="50" operator="containsText" text="BAJO">
      <formula>NOT(ISERROR(SEARCH("BAJO",AL13)))</formula>
    </cfRule>
  </conditionalFormatting>
  <conditionalFormatting sqref="BG13:BG14">
    <cfRule type="containsText" dxfId="445" priority="39" operator="containsText" text="CASI SEGURO">
      <formula>NOT(ISERROR(SEARCH("CASI SEGURO",BG13)))</formula>
    </cfRule>
    <cfRule type="containsText" dxfId="444" priority="40" operator="containsText" text="PROBABLE">
      <formula>NOT(ISERROR(SEARCH("PROBABLE",BG13)))</formula>
    </cfRule>
    <cfRule type="containsText" dxfId="443" priority="41" operator="containsText" text="POSIBLE">
      <formula>NOT(ISERROR(SEARCH("POSIBLE",BG13)))</formula>
    </cfRule>
    <cfRule type="containsText" dxfId="442" priority="42" operator="containsText" text="IMPROBABLE">
      <formula>NOT(ISERROR(SEARCH("IMPROBABLE",BG13)))</formula>
    </cfRule>
    <cfRule type="containsText" dxfId="441" priority="43" operator="containsText" text="RARA VEZ">
      <formula>NOT(ISERROR(SEARCH("RARA VEZ",BG13)))</formula>
    </cfRule>
  </conditionalFormatting>
  <conditionalFormatting sqref="BH13:BH14">
    <cfRule type="containsText" dxfId="440" priority="36" operator="containsText" text="MODERADO">
      <formula>NOT(ISERROR(SEARCH("MODERADO",BH13)))</formula>
    </cfRule>
    <cfRule type="containsText" dxfId="439" priority="37" operator="containsText" text="MAYOR">
      <formula>NOT(ISERROR(SEARCH("MAYOR",BH13)))</formula>
    </cfRule>
    <cfRule type="containsText" dxfId="438" priority="38" operator="containsText" text="CATASTRÓFICO">
      <formula>NOT(ISERROR(SEARCH("CATASTRÓFICO",BH13)))</formula>
    </cfRule>
  </conditionalFormatting>
  <conditionalFormatting sqref="BJ13:BN13 BJ14:BM14">
    <cfRule type="expression" dxfId="437" priority="1">
      <formula>#REF!="DILIGENCIE EL PLAN DE ACCIÓN"</formula>
    </cfRule>
  </conditionalFormatting>
  <dataValidations count="2">
    <dataValidation type="list" allowBlank="1" showInputMessage="1" showErrorMessage="1" sqref="BI13:BI14" xr:uid="{00000000-0002-0000-0400-000000000000}">
      <formula1>TRATAMIENTOC</formula1>
    </dataValidation>
    <dataValidation type="list" allowBlank="1" showInputMessage="1" showErrorMessage="1" sqref="E13:E14 G13:G14 I13:I14 K13:K14" xr:uid="{00000000-0002-0000-0400-000001000000}">
      <formula1>Acción</formula1>
    </dataValidation>
  </dataValidations>
  <pageMargins left="0.7" right="0.7" top="0.75" bottom="0.75" header="0.3" footer="0.3"/>
  <pageSetup paperSize="9" scale="10"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rgb="FF0070C0"/>
  </sheetPr>
  <dimension ref="A1:BR68"/>
  <sheetViews>
    <sheetView view="pageBreakPreview" topLeftCell="C10" zoomScale="70" zoomScaleNormal="40" zoomScaleSheetLayoutView="70" workbookViewId="0">
      <pane xSplit="2" ySplit="3" topLeftCell="BG13" activePane="bottomRight" state="frozen"/>
      <selection activeCell="C10" sqref="C10"/>
      <selection pane="topRight" activeCell="E10" sqref="E10"/>
      <selection pane="bottomLeft" activeCell="C13" sqref="C13"/>
      <selection pane="bottomRight" activeCell="BJ10" sqref="BJ10:BR10"/>
    </sheetView>
  </sheetViews>
  <sheetFormatPr baseColWidth="10" defaultColWidth="11.42578125" defaultRowHeight="12"/>
  <cols>
    <col min="1" max="1" width="14.7109375" style="10" customWidth="1"/>
    <col min="2" max="2" width="12" style="10" customWidth="1"/>
    <col min="3" max="3" width="6.7109375" style="13" customWidth="1"/>
    <col min="4" max="4" width="20.7109375" style="13" customWidth="1"/>
    <col min="5" max="5" width="14.42578125" style="13" customWidth="1"/>
    <col min="6" max="6" width="2.42578125" style="13" hidden="1" customWidth="1"/>
    <col min="7" max="7" width="14.42578125" style="13" customWidth="1"/>
    <col min="8" max="8" width="2.42578125" style="13" hidden="1" customWidth="1"/>
    <col min="9" max="9" width="26.85546875" style="10" customWidth="1"/>
    <col min="10" max="10" width="2.42578125" style="13" hidden="1" customWidth="1"/>
    <col min="11" max="11" width="29.7109375" style="10" customWidth="1"/>
    <col min="12" max="12" width="4.28515625" style="13" hidden="1" customWidth="1"/>
    <col min="13" max="13" width="5.28515625" style="13" hidden="1" customWidth="1"/>
    <col min="14" max="14" width="19.7109375" style="10" customWidth="1"/>
    <col min="15" max="15" width="17.42578125" style="13" customWidth="1"/>
    <col min="16" max="16" width="9.85546875" style="13" hidden="1" customWidth="1"/>
    <col min="17" max="17" width="10" style="13" customWidth="1"/>
    <col min="18" max="18" width="15.42578125" style="13" customWidth="1"/>
    <col min="19" max="19" width="10" style="13" customWidth="1"/>
    <col min="20" max="20" width="15.85546875" style="13" customWidth="1"/>
    <col min="21" max="21" width="15.42578125" style="13" customWidth="1"/>
    <col min="22" max="22" width="13.140625" style="13" customWidth="1"/>
    <col min="23" max="23" width="13" style="13" customWidth="1"/>
    <col min="24" max="24" width="19.5703125" style="13" customWidth="1"/>
    <col min="25" max="25" width="15.28515625" style="13" customWidth="1"/>
    <col min="26" max="26" width="13.28515625" style="13" customWidth="1"/>
    <col min="27" max="31" width="10" style="13" customWidth="1"/>
    <col min="32" max="32" width="14.140625" style="13" customWidth="1"/>
    <col min="33" max="34" width="10" style="13" customWidth="1"/>
    <col min="35" max="35" width="12.5703125" style="13" customWidth="1"/>
    <col min="36" max="36" width="2" style="13" hidden="1" customWidth="1"/>
    <col min="37" max="37" width="14.85546875" style="10" customWidth="1"/>
    <col min="38" max="38" width="13.28515625" style="10" customWidth="1"/>
    <col min="39" max="39" width="58.42578125" style="10" customWidth="1"/>
    <col min="40" max="40" width="22.85546875" style="10" customWidth="1"/>
    <col min="41" max="41" width="20.7109375" style="10" customWidth="1"/>
    <col min="42" max="42" width="3.85546875" style="10" hidden="1" customWidth="1"/>
    <col min="43" max="43" width="20.7109375" style="10" customWidth="1"/>
    <col min="44" max="44" width="4" style="10" hidden="1" customWidth="1"/>
    <col min="45" max="45" width="12.140625" style="10" bestFit="1" customWidth="1"/>
    <col min="46" max="46" width="4.140625" style="10" hidden="1" customWidth="1"/>
    <col min="47" max="47" width="20.7109375" style="10" customWidth="1"/>
    <col min="48" max="48" width="4.28515625" style="10" hidden="1" customWidth="1"/>
    <col min="49" max="49" width="20.7109375" style="10" customWidth="1"/>
    <col min="50" max="50" width="4.85546875" style="10" hidden="1" customWidth="1"/>
    <col min="51" max="51" width="20.7109375" style="10" customWidth="1"/>
    <col min="52" max="52" width="4.85546875" style="10" hidden="1" customWidth="1"/>
    <col min="53" max="53" width="20.7109375" style="10" customWidth="1"/>
    <col min="54" max="54" width="5.28515625" style="10" hidden="1" customWidth="1"/>
    <col min="55" max="55" width="8.7109375" style="10" hidden="1" customWidth="1"/>
    <col min="56" max="56" width="17" style="10" bestFit="1" customWidth="1"/>
    <col min="57" max="58" width="13.28515625" style="10" customWidth="1"/>
    <col min="59" max="59" width="19" style="10" customWidth="1"/>
    <col min="60" max="60" width="15.7109375" style="10" customWidth="1"/>
    <col min="61" max="61" width="13.28515625" style="10" customWidth="1"/>
    <col min="62" max="62" width="17.42578125" style="10" customWidth="1"/>
    <col min="63" max="63" width="42" style="10" customWidth="1"/>
    <col min="64" max="64" width="21.28515625" style="10" customWidth="1"/>
    <col min="65" max="65" width="19.42578125" style="10" customWidth="1"/>
    <col min="66" max="66" width="17.42578125" style="10" customWidth="1"/>
    <col min="67" max="67" width="26.42578125" style="10" customWidth="1"/>
    <col min="68" max="68" width="11.42578125" style="10" customWidth="1"/>
    <col min="69" max="69" width="20" style="10" customWidth="1"/>
    <col min="70" max="79" width="11.42578125" style="10" customWidth="1"/>
    <col min="80" max="16384" width="11.42578125" style="10"/>
  </cols>
  <sheetData>
    <row r="1" spans="1:70" ht="12" customHeight="1">
      <c r="A1" s="484"/>
      <c r="B1" s="485"/>
      <c r="C1" s="485"/>
      <c r="D1" s="486"/>
      <c r="E1" s="449" t="s">
        <v>134</v>
      </c>
      <c r="F1" s="449"/>
      <c r="G1" s="449"/>
      <c r="H1" s="449"/>
      <c r="I1" s="449"/>
      <c r="J1" s="449"/>
      <c r="K1" s="449"/>
      <c r="L1" s="449"/>
      <c r="M1" s="449"/>
      <c r="N1" s="449"/>
      <c r="O1" s="449"/>
      <c r="P1" s="449"/>
      <c r="Q1" s="449"/>
      <c r="R1" s="449"/>
      <c r="S1" s="449"/>
      <c r="T1" s="449"/>
      <c r="U1" s="449"/>
      <c r="V1" s="449"/>
      <c r="W1" s="449"/>
      <c r="X1" s="449"/>
      <c r="Y1" s="449"/>
      <c r="Z1" s="449"/>
      <c r="AA1" s="449"/>
      <c r="AB1" s="449"/>
      <c r="AC1" s="449"/>
      <c r="AD1" s="449"/>
      <c r="AE1" s="449"/>
      <c r="AF1" s="449"/>
      <c r="AG1" s="449"/>
      <c r="AH1" s="449"/>
      <c r="AI1" s="449"/>
      <c r="AJ1" s="449"/>
      <c r="AK1" s="449"/>
      <c r="AL1" s="449"/>
      <c r="AM1" s="449"/>
      <c r="AN1" s="449"/>
      <c r="AO1" s="449"/>
      <c r="AP1" s="449"/>
      <c r="AQ1" s="449"/>
      <c r="AR1" s="449"/>
      <c r="AS1" s="449"/>
      <c r="AT1" s="449"/>
      <c r="AU1" s="449"/>
      <c r="AV1" s="449"/>
      <c r="AW1" s="449"/>
      <c r="AX1" s="449"/>
      <c r="AY1" s="449"/>
      <c r="AZ1" s="449"/>
      <c r="BA1" s="449"/>
      <c r="BB1" s="449"/>
      <c r="BC1" s="449"/>
      <c r="BD1" s="449"/>
      <c r="BE1" s="449"/>
      <c r="BF1" s="449"/>
      <c r="BG1" s="449"/>
      <c r="BH1" s="449"/>
      <c r="BI1" s="449"/>
      <c r="BJ1" s="449"/>
      <c r="BK1" s="449"/>
      <c r="BL1" s="449"/>
      <c r="BM1" s="449"/>
      <c r="BN1" s="449"/>
      <c r="BO1" s="449"/>
      <c r="BP1" s="449"/>
      <c r="BQ1" s="449"/>
      <c r="BR1" s="449"/>
    </row>
    <row r="2" spans="1:70">
      <c r="A2" s="487"/>
      <c r="B2" s="488"/>
      <c r="C2" s="488"/>
      <c r="D2" s="489"/>
      <c r="E2" s="449"/>
      <c r="F2" s="449"/>
      <c r="G2" s="449"/>
      <c r="H2" s="449"/>
      <c r="I2" s="449"/>
      <c r="J2" s="449"/>
      <c r="K2" s="449"/>
      <c r="L2" s="449"/>
      <c r="M2" s="449"/>
      <c r="N2" s="449"/>
      <c r="O2" s="449"/>
      <c r="P2" s="449"/>
      <c r="Q2" s="449"/>
      <c r="R2" s="449"/>
      <c r="S2" s="449"/>
      <c r="T2" s="449"/>
      <c r="U2" s="449"/>
      <c r="V2" s="449"/>
      <c r="W2" s="449"/>
      <c r="X2" s="449"/>
      <c r="Y2" s="449"/>
      <c r="Z2" s="449"/>
      <c r="AA2" s="449"/>
      <c r="AB2" s="449"/>
      <c r="AC2" s="449"/>
      <c r="AD2" s="449"/>
      <c r="AE2" s="449"/>
      <c r="AF2" s="449"/>
      <c r="AG2" s="449"/>
      <c r="AH2" s="449"/>
      <c r="AI2" s="449"/>
      <c r="AJ2" s="449"/>
      <c r="AK2" s="449"/>
      <c r="AL2" s="449"/>
      <c r="AM2" s="449"/>
      <c r="AN2" s="449"/>
      <c r="AO2" s="449"/>
      <c r="AP2" s="449"/>
      <c r="AQ2" s="449"/>
      <c r="AR2" s="449"/>
      <c r="AS2" s="449"/>
      <c r="AT2" s="449"/>
      <c r="AU2" s="449"/>
      <c r="AV2" s="449"/>
      <c r="AW2" s="449"/>
      <c r="AX2" s="449"/>
      <c r="AY2" s="449"/>
      <c r="AZ2" s="449"/>
      <c r="BA2" s="449"/>
      <c r="BB2" s="449"/>
      <c r="BC2" s="449"/>
      <c r="BD2" s="449"/>
      <c r="BE2" s="449"/>
      <c r="BF2" s="449"/>
      <c r="BG2" s="449"/>
      <c r="BH2" s="449"/>
      <c r="BI2" s="449"/>
      <c r="BJ2" s="449"/>
      <c r="BK2" s="449"/>
      <c r="BL2" s="449"/>
      <c r="BM2" s="449"/>
      <c r="BN2" s="449"/>
      <c r="BO2" s="449"/>
      <c r="BP2" s="449"/>
      <c r="BQ2" s="449"/>
      <c r="BR2" s="449"/>
    </row>
    <row r="3" spans="1:70" ht="15" customHeight="1">
      <c r="A3" s="487"/>
      <c r="B3" s="488"/>
      <c r="C3" s="488"/>
      <c r="D3" s="489"/>
      <c r="E3" s="495" t="s">
        <v>131</v>
      </c>
      <c r="F3" s="497"/>
      <c r="G3" s="497"/>
      <c r="H3" s="497"/>
      <c r="I3" s="497"/>
      <c r="J3" s="497"/>
      <c r="K3" s="497"/>
      <c r="L3" s="497"/>
      <c r="M3" s="497"/>
      <c r="N3" s="497"/>
      <c r="O3" s="497"/>
      <c r="P3" s="497"/>
      <c r="Q3" s="497"/>
      <c r="R3" s="497"/>
      <c r="S3" s="497"/>
      <c r="T3" s="497"/>
      <c r="U3" s="497"/>
      <c r="V3" s="497"/>
      <c r="W3" s="497"/>
      <c r="X3" s="497"/>
      <c r="Y3" s="497"/>
      <c r="Z3" s="497"/>
      <c r="AA3" s="497"/>
      <c r="AB3" s="497"/>
      <c r="AC3" s="497"/>
      <c r="AD3" s="497"/>
      <c r="AE3" s="496"/>
      <c r="AF3" s="492" t="s">
        <v>132</v>
      </c>
      <c r="AG3" s="493"/>
      <c r="AH3" s="493"/>
      <c r="AI3" s="493"/>
      <c r="AJ3" s="493"/>
      <c r="AK3" s="493"/>
      <c r="AL3" s="493"/>
      <c r="AM3" s="493"/>
      <c r="AN3" s="493"/>
      <c r="AO3" s="493"/>
      <c r="AP3" s="493"/>
      <c r="AQ3" s="493"/>
      <c r="AR3" s="493"/>
      <c r="AS3" s="493"/>
      <c r="AT3" s="493"/>
      <c r="AU3" s="493"/>
      <c r="AV3" s="493"/>
      <c r="AW3" s="494"/>
      <c r="AX3" s="54"/>
      <c r="AY3" s="495" t="s">
        <v>133</v>
      </c>
      <c r="AZ3" s="497"/>
      <c r="BA3" s="497"/>
      <c r="BB3" s="497"/>
      <c r="BC3" s="497"/>
      <c r="BD3" s="497"/>
      <c r="BE3" s="497"/>
      <c r="BF3" s="497"/>
      <c r="BG3" s="497"/>
      <c r="BH3" s="497"/>
      <c r="BI3" s="497"/>
      <c r="BJ3" s="497"/>
      <c r="BK3" s="497"/>
      <c r="BL3" s="497"/>
      <c r="BM3" s="497"/>
      <c r="BN3" s="497"/>
      <c r="BO3" s="497"/>
      <c r="BP3" s="497"/>
      <c r="BQ3" s="497"/>
      <c r="BR3" s="496"/>
    </row>
    <row r="4" spans="1:70" ht="15" customHeight="1">
      <c r="A4" s="478"/>
      <c r="B4" s="490"/>
      <c r="C4" s="490"/>
      <c r="D4" s="491"/>
      <c r="E4" s="498" t="s">
        <v>207</v>
      </c>
      <c r="F4" s="499"/>
      <c r="G4" s="499"/>
      <c r="H4" s="499"/>
      <c r="I4" s="499"/>
      <c r="J4" s="499"/>
      <c r="K4" s="499"/>
      <c r="L4" s="499"/>
      <c r="M4" s="499"/>
      <c r="N4" s="499"/>
      <c r="O4" s="499"/>
      <c r="P4" s="499"/>
      <c r="Q4" s="499"/>
      <c r="R4" s="499"/>
      <c r="S4" s="499"/>
      <c r="T4" s="499"/>
      <c r="U4" s="499"/>
      <c r="V4" s="499"/>
      <c r="W4" s="499"/>
      <c r="X4" s="499"/>
      <c r="Y4" s="499"/>
      <c r="Z4" s="499"/>
      <c r="AA4" s="499"/>
      <c r="AB4" s="499"/>
      <c r="AC4" s="499"/>
      <c r="AD4" s="499"/>
      <c r="AE4" s="500"/>
      <c r="AF4" s="492" t="s">
        <v>208</v>
      </c>
      <c r="AG4" s="493"/>
      <c r="AH4" s="493"/>
      <c r="AI4" s="493"/>
      <c r="AJ4" s="493"/>
      <c r="AK4" s="493"/>
      <c r="AL4" s="493"/>
      <c r="AM4" s="493"/>
      <c r="AN4" s="493"/>
      <c r="AO4" s="493"/>
      <c r="AP4" s="493"/>
      <c r="AQ4" s="493"/>
      <c r="AR4" s="493"/>
      <c r="AS4" s="493"/>
      <c r="AT4" s="493"/>
      <c r="AU4" s="493"/>
      <c r="AV4" s="493"/>
      <c r="AW4" s="494"/>
      <c r="AX4" s="55"/>
      <c r="AY4" s="501" t="s">
        <v>209</v>
      </c>
      <c r="AZ4" s="502"/>
      <c r="BA4" s="502"/>
      <c r="BB4" s="502"/>
      <c r="BC4" s="502"/>
      <c r="BD4" s="502"/>
      <c r="BE4" s="502"/>
      <c r="BF4" s="502"/>
      <c r="BG4" s="502"/>
      <c r="BH4" s="502"/>
      <c r="BI4" s="502"/>
      <c r="BJ4" s="502"/>
      <c r="BK4" s="502"/>
      <c r="BL4" s="502"/>
      <c r="BM4" s="502"/>
      <c r="BN4" s="502"/>
      <c r="BO4" s="502"/>
      <c r="BP4" s="502"/>
      <c r="BQ4" s="502"/>
      <c r="BR4" s="503"/>
    </row>
    <row r="5" spans="1:70" ht="12" customHeight="1">
      <c r="A5" s="495" t="s">
        <v>106</v>
      </c>
      <c r="B5" s="496"/>
      <c r="C5" s="495" t="s">
        <v>130</v>
      </c>
      <c r="D5" s="496"/>
      <c r="E5" s="449" t="s">
        <v>136</v>
      </c>
      <c r="F5" s="449"/>
      <c r="G5" s="449"/>
      <c r="H5" s="449"/>
      <c r="I5" s="449"/>
      <c r="J5" s="449"/>
      <c r="K5" s="449"/>
      <c r="L5" s="449"/>
      <c r="M5" s="449"/>
      <c r="N5" s="449"/>
      <c r="O5" s="449"/>
      <c r="P5" s="449"/>
      <c r="Q5" s="449"/>
      <c r="R5" s="449"/>
      <c r="S5" s="449"/>
      <c r="T5" s="449"/>
      <c r="U5" s="449"/>
      <c r="V5" s="449"/>
      <c r="W5" s="449"/>
      <c r="X5" s="449"/>
      <c r="Y5" s="449"/>
      <c r="Z5" s="449"/>
      <c r="AA5" s="449"/>
      <c r="AB5" s="449"/>
      <c r="AC5" s="449"/>
      <c r="AD5" s="449"/>
      <c r="AE5" s="449"/>
      <c r="AF5" s="449"/>
      <c r="AG5" s="449"/>
      <c r="AH5" s="449"/>
      <c r="AI5" s="449"/>
      <c r="AJ5" s="449"/>
      <c r="AK5" s="449"/>
      <c r="AL5" s="449"/>
      <c r="AM5" s="449"/>
      <c r="AN5" s="449"/>
      <c r="AO5" s="449"/>
      <c r="AP5" s="449"/>
      <c r="AQ5" s="449"/>
      <c r="AR5" s="449"/>
      <c r="AS5" s="449"/>
      <c r="AT5" s="449"/>
      <c r="AU5" s="449"/>
      <c r="AV5" s="449"/>
      <c r="AW5" s="449"/>
      <c r="AX5" s="449"/>
      <c r="AY5" s="449"/>
      <c r="AZ5" s="449"/>
      <c r="BA5" s="449"/>
      <c r="BB5" s="449"/>
      <c r="BC5" s="449"/>
      <c r="BD5" s="449"/>
      <c r="BE5" s="449"/>
      <c r="BF5" s="449"/>
      <c r="BG5" s="449"/>
      <c r="BH5" s="449"/>
      <c r="BI5" s="449"/>
      <c r="BJ5" s="449"/>
      <c r="BK5" s="449"/>
      <c r="BL5" s="449"/>
      <c r="BM5" s="449"/>
      <c r="BN5" s="449"/>
      <c r="BO5" s="449"/>
      <c r="BP5" s="449"/>
      <c r="BQ5" s="449"/>
      <c r="BR5" s="449"/>
    </row>
    <row r="6" spans="1:70">
      <c r="A6" s="498" t="s">
        <v>206</v>
      </c>
      <c r="B6" s="500"/>
      <c r="C6" s="498">
        <v>8</v>
      </c>
      <c r="D6" s="500"/>
      <c r="E6" s="449"/>
      <c r="F6" s="449"/>
      <c r="G6" s="449"/>
      <c r="H6" s="449"/>
      <c r="I6" s="449"/>
      <c r="J6" s="449"/>
      <c r="K6" s="449"/>
      <c r="L6" s="449"/>
      <c r="M6" s="449"/>
      <c r="N6" s="449"/>
      <c r="O6" s="449"/>
      <c r="P6" s="449"/>
      <c r="Q6" s="449"/>
      <c r="R6" s="449"/>
      <c r="S6" s="449"/>
      <c r="T6" s="449"/>
      <c r="U6" s="449"/>
      <c r="V6" s="449"/>
      <c r="W6" s="449"/>
      <c r="X6" s="449"/>
      <c r="Y6" s="449"/>
      <c r="Z6" s="449"/>
      <c r="AA6" s="449"/>
      <c r="AB6" s="449"/>
      <c r="AC6" s="449"/>
      <c r="AD6" s="449"/>
      <c r="AE6" s="449"/>
      <c r="AF6" s="449"/>
      <c r="AG6" s="449"/>
      <c r="AH6" s="449"/>
      <c r="AI6" s="449"/>
      <c r="AJ6" s="449"/>
      <c r="AK6" s="449"/>
      <c r="AL6" s="449"/>
      <c r="AM6" s="449"/>
      <c r="AN6" s="449"/>
      <c r="AO6" s="449"/>
      <c r="AP6" s="449"/>
      <c r="AQ6" s="449"/>
      <c r="AR6" s="449"/>
      <c r="AS6" s="449"/>
      <c r="AT6" s="449"/>
      <c r="AU6" s="449"/>
      <c r="AV6" s="449"/>
      <c r="AW6" s="449"/>
      <c r="AX6" s="449"/>
      <c r="AY6" s="449"/>
      <c r="AZ6" s="449"/>
      <c r="BA6" s="449"/>
      <c r="BB6" s="449"/>
      <c r="BC6" s="449"/>
      <c r="BD6" s="449"/>
      <c r="BE6" s="449"/>
      <c r="BF6" s="449"/>
      <c r="BG6" s="449"/>
      <c r="BH6" s="449"/>
      <c r="BI6" s="449"/>
      <c r="BJ6" s="449"/>
      <c r="BK6" s="449"/>
      <c r="BL6" s="449"/>
      <c r="BM6" s="449"/>
      <c r="BN6" s="449"/>
      <c r="BO6" s="449"/>
      <c r="BP6" s="449"/>
      <c r="BQ6" s="449"/>
      <c r="BR6" s="449"/>
    </row>
    <row r="7" spans="1:70">
      <c r="A7" s="26"/>
      <c r="B7" s="26"/>
      <c r="C7" s="47"/>
      <c r="D7" s="47"/>
      <c r="E7" s="47"/>
      <c r="F7" s="47"/>
      <c r="G7" s="47"/>
      <c r="H7" s="47"/>
      <c r="I7" s="26"/>
      <c r="J7" s="47"/>
      <c r="K7" s="26"/>
      <c r="L7" s="47"/>
      <c r="M7" s="47"/>
      <c r="N7" s="26"/>
      <c r="O7" s="47"/>
      <c r="P7" s="47"/>
      <c r="Q7" s="47"/>
      <c r="R7" s="47"/>
      <c r="S7" s="47"/>
      <c r="T7" s="47"/>
      <c r="U7" s="47"/>
      <c r="V7" s="47"/>
      <c r="W7" s="47"/>
      <c r="X7" s="47"/>
      <c r="Y7" s="47"/>
      <c r="Z7" s="47"/>
      <c r="AA7" s="47"/>
      <c r="AB7" s="47"/>
      <c r="AC7" s="47"/>
      <c r="AD7" s="47"/>
      <c r="AE7" s="47"/>
      <c r="AF7" s="47"/>
      <c r="AG7" s="47"/>
      <c r="AH7" s="47"/>
      <c r="AI7" s="47"/>
      <c r="AJ7" s="47"/>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row>
    <row r="8" spans="1:70" ht="21" customHeight="1">
      <c r="A8" s="447" t="s">
        <v>489</v>
      </c>
      <c r="B8" s="447"/>
      <c r="C8" s="447"/>
      <c r="D8" s="447"/>
      <c r="E8" s="451" t="s">
        <v>538</v>
      </c>
      <c r="F8" s="447"/>
      <c r="G8" s="447"/>
      <c r="H8" s="447"/>
      <c r="I8" s="447"/>
      <c r="J8" s="47"/>
      <c r="K8" s="26"/>
      <c r="L8" s="47"/>
      <c r="M8" s="47"/>
      <c r="N8" s="26"/>
      <c r="O8" s="47"/>
      <c r="P8" s="47"/>
      <c r="Q8" s="47"/>
      <c r="R8" s="47"/>
      <c r="S8" s="47"/>
      <c r="T8" s="47"/>
      <c r="U8" s="47"/>
      <c r="V8" s="47"/>
      <c r="W8" s="47"/>
      <c r="X8" s="47"/>
      <c r="Y8" s="47"/>
      <c r="Z8" s="47"/>
      <c r="AA8" s="47"/>
      <c r="AB8" s="47"/>
      <c r="AC8" s="47"/>
      <c r="AD8" s="47"/>
      <c r="AE8" s="47"/>
      <c r="AF8" s="47"/>
      <c r="AG8" s="47"/>
      <c r="AH8" s="47"/>
      <c r="AI8" s="47"/>
      <c r="AJ8" s="47"/>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row>
    <row r="9" spans="1:70" ht="12.75" thickBot="1">
      <c r="A9" s="26"/>
      <c r="B9" s="26"/>
      <c r="C9" s="47"/>
      <c r="D9" s="47"/>
      <c r="E9" s="47"/>
      <c r="F9" s="47"/>
      <c r="G9" s="47"/>
      <c r="H9" s="47"/>
      <c r="I9" s="26"/>
      <c r="J9" s="47"/>
      <c r="K9" s="26"/>
      <c r="L9" s="47"/>
      <c r="M9" s="47"/>
      <c r="N9" s="26"/>
      <c r="O9" s="47"/>
      <c r="P9" s="47"/>
      <c r="Q9" s="47"/>
      <c r="R9" s="47"/>
      <c r="S9" s="47"/>
      <c r="T9" s="47"/>
      <c r="U9" s="47"/>
      <c r="V9" s="47"/>
      <c r="W9" s="47"/>
      <c r="X9" s="47"/>
      <c r="Y9" s="47"/>
      <c r="Z9" s="47"/>
      <c r="AA9" s="47"/>
      <c r="AB9" s="47"/>
      <c r="AC9" s="47"/>
      <c r="AD9" s="47"/>
      <c r="AE9" s="47"/>
      <c r="AF9" s="47"/>
      <c r="AG9" s="47"/>
      <c r="AH9" s="47"/>
      <c r="AI9" s="47"/>
      <c r="AJ9" s="47"/>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c r="BM9" s="26"/>
      <c r="BN9" s="26"/>
      <c r="BO9" s="26"/>
      <c r="BP9" s="26"/>
      <c r="BQ9" s="26"/>
      <c r="BR9" s="26"/>
    </row>
    <row r="10" spans="1:70" ht="11.85" customHeight="1" thickBot="1">
      <c r="A10" s="452" t="s">
        <v>0</v>
      </c>
      <c r="B10" s="455" t="s">
        <v>1</v>
      </c>
      <c r="C10" s="455" t="s">
        <v>213</v>
      </c>
      <c r="D10" s="468" t="s">
        <v>54</v>
      </c>
      <c r="E10" s="469"/>
      <c r="F10" s="469"/>
      <c r="G10" s="469"/>
      <c r="H10" s="469"/>
      <c r="I10" s="469"/>
      <c r="J10" s="469"/>
      <c r="K10" s="470"/>
      <c r="L10" s="83"/>
      <c r="M10" s="84"/>
      <c r="N10" s="410" t="s">
        <v>223</v>
      </c>
      <c r="O10" s="411"/>
      <c r="P10" s="411"/>
      <c r="Q10" s="411"/>
      <c r="R10" s="411"/>
      <c r="S10" s="411"/>
      <c r="T10" s="411"/>
      <c r="U10" s="411"/>
      <c r="V10" s="411"/>
      <c r="W10" s="411"/>
      <c r="X10" s="411"/>
      <c r="Y10" s="411"/>
      <c r="Z10" s="411"/>
      <c r="AA10" s="411"/>
      <c r="AB10" s="411"/>
      <c r="AC10" s="411"/>
      <c r="AD10" s="411"/>
      <c r="AE10" s="411"/>
      <c r="AF10" s="411"/>
      <c r="AG10" s="411"/>
      <c r="AH10" s="411"/>
      <c r="AI10" s="411"/>
      <c r="AJ10" s="411"/>
      <c r="AK10" s="411"/>
      <c r="AL10" s="411"/>
      <c r="AM10" s="411"/>
      <c r="AN10" s="411"/>
      <c r="AO10" s="411"/>
      <c r="AP10" s="411"/>
      <c r="AQ10" s="411"/>
      <c r="AR10" s="411"/>
      <c r="AS10" s="411"/>
      <c r="AT10" s="411"/>
      <c r="AU10" s="411"/>
      <c r="AV10" s="411"/>
      <c r="AW10" s="411"/>
      <c r="AX10" s="411"/>
      <c r="AY10" s="411"/>
      <c r="AZ10" s="411"/>
      <c r="BA10" s="411"/>
      <c r="BB10" s="411"/>
      <c r="BC10" s="411"/>
      <c r="BD10" s="411"/>
      <c r="BE10" s="411"/>
      <c r="BF10" s="411"/>
      <c r="BG10" s="411"/>
      <c r="BH10" s="412"/>
      <c r="BI10" s="193"/>
      <c r="BJ10" s="406" t="s">
        <v>50</v>
      </c>
      <c r="BK10" s="407"/>
      <c r="BL10" s="407"/>
      <c r="BM10" s="407"/>
      <c r="BN10" s="407"/>
      <c r="BO10" s="408"/>
      <c r="BP10" s="408"/>
      <c r="BQ10" s="408"/>
      <c r="BR10" s="409"/>
    </row>
    <row r="11" spans="1:70" ht="11.85" customHeight="1" thickBot="1">
      <c r="A11" s="453"/>
      <c r="B11" s="456"/>
      <c r="C11" s="456"/>
      <c r="D11" s="474" t="s">
        <v>210</v>
      </c>
      <c r="E11" s="471" t="s">
        <v>227</v>
      </c>
      <c r="F11" s="472"/>
      <c r="G11" s="472"/>
      <c r="H11" s="472"/>
      <c r="I11" s="472"/>
      <c r="J11" s="472"/>
      <c r="K11" s="473"/>
      <c r="L11" s="83"/>
      <c r="M11" s="84"/>
      <c r="N11" s="427" t="s">
        <v>226</v>
      </c>
      <c r="O11" s="428"/>
      <c r="P11" s="429"/>
      <c r="Q11" s="410" t="s">
        <v>414</v>
      </c>
      <c r="R11" s="411"/>
      <c r="S11" s="411"/>
      <c r="T11" s="411"/>
      <c r="U11" s="411"/>
      <c r="V11" s="411"/>
      <c r="W11" s="411"/>
      <c r="X11" s="411"/>
      <c r="Y11" s="411"/>
      <c r="Z11" s="411"/>
      <c r="AA11" s="411"/>
      <c r="AB11" s="411"/>
      <c r="AC11" s="411"/>
      <c r="AD11" s="411"/>
      <c r="AE11" s="411"/>
      <c r="AF11" s="411"/>
      <c r="AG11" s="411"/>
      <c r="AH11" s="411"/>
      <c r="AI11" s="411"/>
      <c r="AJ11" s="411"/>
      <c r="AK11" s="412"/>
      <c r="AL11" s="476" t="s">
        <v>225</v>
      </c>
      <c r="AM11" s="476" t="s">
        <v>137</v>
      </c>
      <c r="AN11" s="410" t="s">
        <v>228</v>
      </c>
      <c r="AO11" s="411"/>
      <c r="AP11" s="411"/>
      <c r="AQ11" s="411"/>
      <c r="AR11" s="411"/>
      <c r="AS11" s="411"/>
      <c r="AT11" s="411"/>
      <c r="AU11" s="411"/>
      <c r="AV11" s="411"/>
      <c r="AW11" s="411"/>
      <c r="AX11" s="411"/>
      <c r="AY11" s="411"/>
      <c r="AZ11" s="411"/>
      <c r="BA11" s="411"/>
      <c r="BB11" s="411"/>
      <c r="BC11" s="411"/>
      <c r="BD11" s="411"/>
      <c r="BE11" s="411"/>
      <c r="BF11" s="412"/>
      <c r="BG11" s="413" t="s">
        <v>42</v>
      </c>
      <c r="BH11" s="414"/>
      <c r="BI11" s="94"/>
      <c r="BJ11" s="415" t="s">
        <v>50</v>
      </c>
      <c r="BK11" s="435" t="s">
        <v>51</v>
      </c>
      <c r="BL11" s="436"/>
      <c r="BM11" s="436"/>
      <c r="BN11" s="436"/>
      <c r="BO11" s="415" t="s">
        <v>211</v>
      </c>
      <c r="BP11" s="415" t="s">
        <v>283</v>
      </c>
      <c r="BQ11" s="415" t="s">
        <v>231</v>
      </c>
      <c r="BR11" s="417" t="s">
        <v>52</v>
      </c>
    </row>
    <row r="12" spans="1:70" s="11" customFormat="1" ht="87" customHeight="1" thickBot="1">
      <c r="A12" s="454"/>
      <c r="B12" s="457"/>
      <c r="C12" s="458"/>
      <c r="D12" s="475"/>
      <c r="E12" s="87" t="s">
        <v>219</v>
      </c>
      <c r="F12" s="88" t="s">
        <v>281</v>
      </c>
      <c r="G12" s="87" t="s">
        <v>220</v>
      </c>
      <c r="H12" s="88" t="s">
        <v>281</v>
      </c>
      <c r="I12" s="87" t="s">
        <v>221</v>
      </c>
      <c r="J12" s="89" t="s">
        <v>281</v>
      </c>
      <c r="K12" s="90" t="s">
        <v>222</v>
      </c>
      <c r="L12" s="91" t="s">
        <v>281</v>
      </c>
      <c r="M12" s="92" t="s">
        <v>282</v>
      </c>
      <c r="N12" s="86" t="s">
        <v>212</v>
      </c>
      <c r="O12" s="86" t="s">
        <v>138</v>
      </c>
      <c r="P12" s="86" t="s">
        <v>44</v>
      </c>
      <c r="Q12" s="168" t="s">
        <v>139</v>
      </c>
      <c r="R12" s="168" t="s">
        <v>140</v>
      </c>
      <c r="S12" s="168" t="s">
        <v>141</v>
      </c>
      <c r="T12" s="168" t="s">
        <v>142</v>
      </c>
      <c r="U12" s="169" t="s">
        <v>143</v>
      </c>
      <c r="V12" s="170" t="s">
        <v>144</v>
      </c>
      <c r="W12" s="170" t="s">
        <v>145</v>
      </c>
      <c r="X12" s="170" t="s">
        <v>146</v>
      </c>
      <c r="Y12" s="170" t="s">
        <v>147</v>
      </c>
      <c r="Z12" s="170" t="s">
        <v>148</v>
      </c>
      <c r="AA12" s="170" t="s">
        <v>149</v>
      </c>
      <c r="AB12" s="170" t="s">
        <v>150</v>
      </c>
      <c r="AC12" s="170" t="s">
        <v>151</v>
      </c>
      <c r="AD12" s="170" t="s">
        <v>152</v>
      </c>
      <c r="AE12" s="170" t="s">
        <v>153</v>
      </c>
      <c r="AF12" s="170" t="s">
        <v>154</v>
      </c>
      <c r="AG12" s="170" t="s">
        <v>155</v>
      </c>
      <c r="AH12" s="170" t="s">
        <v>156</v>
      </c>
      <c r="AI12" s="170" t="s">
        <v>157</v>
      </c>
      <c r="AJ12" s="171" t="s">
        <v>158</v>
      </c>
      <c r="AK12" s="171" t="s">
        <v>224</v>
      </c>
      <c r="AL12" s="477"/>
      <c r="AM12" s="477"/>
      <c r="AN12" s="172" t="s">
        <v>43</v>
      </c>
      <c r="AO12" s="173" t="s">
        <v>159</v>
      </c>
      <c r="AP12" s="171" t="s">
        <v>158</v>
      </c>
      <c r="AQ12" s="171" t="s">
        <v>160</v>
      </c>
      <c r="AR12" s="171" t="s">
        <v>158</v>
      </c>
      <c r="AS12" s="171" t="s">
        <v>161</v>
      </c>
      <c r="AT12" s="171" t="s">
        <v>158</v>
      </c>
      <c r="AU12" s="171" t="s">
        <v>162</v>
      </c>
      <c r="AV12" s="171" t="s">
        <v>158</v>
      </c>
      <c r="AW12" s="171" t="s">
        <v>163</v>
      </c>
      <c r="AX12" s="171" t="s">
        <v>158</v>
      </c>
      <c r="AY12" s="171" t="s">
        <v>164</v>
      </c>
      <c r="AZ12" s="171" t="s">
        <v>158</v>
      </c>
      <c r="BA12" s="171" t="s">
        <v>488</v>
      </c>
      <c r="BB12" s="171" t="s">
        <v>158</v>
      </c>
      <c r="BC12" s="171" t="s">
        <v>166</v>
      </c>
      <c r="BD12" s="171" t="s">
        <v>229</v>
      </c>
      <c r="BE12" s="171" t="s">
        <v>167</v>
      </c>
      <c r="BF12" s="171" t="s">
        <v>168</v>
      </c>
      <c r="BG12" s="93" t="s">
        <v>135</v>
      </c>
      <c r="BH12" s="94" t="s">
        <v>3</v>
      </c>
      <c r="BI12" s="209" t="s">
        <v>544</v>
      </c>
      <c r="BJ12" s="440"/>
      <c r="BK12" s="85" t="s">
        <v>230</v>
      </c>
      <c r="BL12" s="134" t="s">
        <v>486</v>
      </c>
      <c r="BM12" s="95" t="s">
        <v>482</v>
      </c>
      <c r="BN12" s="177" t="s">
        <v>487</v>
      </c>
      <c r="BO12" s="416"/>
      <c r="BP12" s="416"/>
      <c r="BQ12" s="416"/>
      <c r="BR12" s="418"/>
    </row>
    <row r="13" spans="1:70" ht="80.099999999999994" customHeight="1" thickBot="1">
      <c r="A13" s="424" t="s">
        <v>92</v>
      </c>
      <c r="B13" s="513" t="s">
        <v>548</v>
      </c>
      <c r="C13" s="465" t="s">
        <v>6</v>
      </c>
      <c r="D13" s="430" t="s">
        <v>549</v>
      </c>
      <c r="E13" s="402" t="s">
        <v>179</v>
      </c>
      <c r="F13" s="393"/>
      <c r="G13" s="402" t="s">
        <v>179</v>
      </c>
      <c r="H13" s="393"/>
      <c r="I13" s="402" t="s">
        <v>179</v>
      </c>
      <c r="J13" s="396"/>
      <c r="K13" s="402" t="s">
        <v>179</v>
      </c>
      <c r="L13" s="399">
        <f>IF(K13="SI",25%,0%)</f>
        <v>0.25</v>
      </c>
      <c r="M13" s="399">
        <f>F13+H13+J13+L13</f>
        <v>0.25</v>
      </c>
      <c r="N13" s="387" t="s">
        <v>478</v>
      </c>
      <c r="O13" s="448" t="str">
        <f>+IF(N13="NO SE HA PRESENTADO EN LOS ULTIMOS 5 AÑOS","RARA VEZ",IF(N13="AL MENOS 1 VEZ EN LOS ULTIMOS 5 AÑOS","IMPROBABLE",IF(N13="AL MENOS 1 VEZ EN LOS ULTIMOS 2 AÑOS","POSIBLE",IF(N13="AL MENOS 1 VEZ EN EL ULTIMO AÑO","PROBABLE",IF(N13="MAS DE 1 VEZ AL AÑO","CASI SEGURO","ERROR")))))</f>
        <v>RARA VEZ</v>
      </c>
      <c r="P13" s="387" t="str">
        <f>+IF(O13="RARA VEZ","20%",IF(O13="IMPROBABLE","40%",IF(O13="POSIBLE","60%",IF(O13="PROBABLE","80%",IF(O13="CASI SEGURO","100%","ERROR")))))</f>
        <v>20%</v>
      </c>
      <c r="Q13" s="506" t="s">
        <v>179</v>
      </c>
      <c r="R13" s="506" t="s">
        <v>179</v>
      </c>
      <c r="S13" s="506" t="s">
        <v>179</v>
      </c>
      <c r="T13" s="506" t="s">
        <v>179</v>
      </c>
      <c r="U13" s="506" t="s">
        <v>179</v>
      </c>
      <c r="V13" s="506" t="s">
        <v>189</v>
      </c>
      <c r="W13" s="506" t="s">
        <v>179</v>
      </c>
      <c r="X13" s="506" t="s">
        <v>189</v>
      </c>
      <c r="Y13" s="506" t="s">
        <v>189</v>
      </c>
      <c r="Z13" s="506" t="s">
        <v>179</v>
      </c>
      <c r="AA13" s="506" t="s">
        <v>179</v>
      </c>
      <c r="AB13" s="506" t="s">
        <v>179</v>
      </c>
      <c r="AC13" s="506" t="s">
        <v>179</v>
      </c>
      <c r="AD13" s="506" t="s">
        <v>179</v>
      </c>
      <c r="AE13" s="506" t="s">
        <v>179</v>
      </c>
      <c r="AF13" s="506" t="s">
        <v>189</v>
      </c>
      <c r="AG13" s="506" t="s">
        <v>179</v>
      </c>
      <c r="AH13" s="506" t="s">
        <v>179</v>
      </c>
      <c r="AI13" s="506" t="s">
        <v>189</v>
      </c>
      <c r="AJ13" s="391">
        <f>COUNTIF(Q13:AI15,"SI")</f>
        <v>14</v>
      </c>
      <c r="AK13" s="481" t="str">
        <f t="shared" ref="AK13" si="0">+IF(AND(AJ13&gt;0,AJ13&lt;6),"MODERADO",IF(AJ13&gt;=12,"CATASTRÓFICO",IF(AND(AJ13&gt;5,AJ13&lt;12),"MAYOR","")))</f>
        <v>CATASTRÓFICO</v>
      </c>
      <c r="AL13" s="478"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216" t="s">
        <v>550</v>
      </c>
      <c r="AN13" s="390" t="s">
        <v>772</v>
      </c>
      <c r="AO13" s="180" t="s">
        <v>172</v>
      </c>
      <c r="AP13" s="165">
        <f>IF(AO13="Asignado",15,0)</f>
        <v>15</v>
      </c>
      <c r="AQ13" s="182" t="s">
        <v>173</v>
      </c>
      <c r="AR13" s="165">
        <f>IF(AQ13="adecuado",15,0)</f>
        <v>15</v>
      </c>
      <c r="AS13" s="182" t="s">
        <v>174</v>
      </c>
      <c r="AT13" s="165">
        <f>IF(AS13="Oportuna",15,0)</f>
        <v>15</v>
      </c>
      <c r="AU13" s="182" t="s">
        <v>175</v>
      </c>
      <c r="AV13" s="165">
        <f>IF(AU13="Prevenir",15,IF(AU13="Detectar",10,0))</f>
        <v>15</v>
      </c>
      <c r="AW13" s="182" t="s">
        <v>176</v>
      </c>
      <c r="AX13" s="165">
        <f>IF(AW13="Confiable",15,0)</f>
        <v>15</v>
      </c>
      <c r="AY13" s="182" t="s">
        <v>177</v>
      </c>
      <c r="AZ13" s="165">
        <f>IF(AY13="Se investigan y resuelven oportunamente",15,0)</f>
        <v>15</v>
      </c>
      <c r="BA13" s="182" t="s">
        <v>178</v>
      </c>
      <c r="BB13" s="165">
        <f>IF(BA13="Completa",10,IF(BA13="Incompleta",5,0))</f>
        <v>10</v>
      </c>
      <c r="BC13" s="165">
        <f>BB13+AZ13+AX13+AV13+AT13+AR13+AP13</f>
        <v>100</v>
      </c>
      <c r="BD13" s="174" t="str">
        <f>IF(BC13&gt;95,"FUERTE",IF(AND(BC13&lt;95.01,BC13&gt;85.02),"MODERADO",IF(AND(BC13&lt;85.01,BC13&gt;1),"DEBIL","ESTABLECER CONTROL")))</f>
        <v>FUERTE</v>
      </c>
      <c r="BE13" s="425">
        <f>AVERAGE(BC13:BC15)</f>
        <v>100</v>
      </c>
      <c r="BF13" s="422" t="str">
        <f>IF(BE13&gt;95,"FUERTE",IF(AND(BE13&lt;95.01,BE13&gt;85.02),"MODERADO",IF(AND(BE13&lt;85.01,BE13&gt;1),"DEBIL","0")))</f>
        <v>FUERTE</v>
      </c>
      <c r="BG13" s="42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21" t="str">
        <f>AK13</f>
        <v>CATASTRÓFICO</v>
      </c>
      <c r="BI13" s="421" t="s">
        <v>545</v>
      </c>
      <c r="BJ13" s="524" t="s">
        <v>280</v>
      </c>
      <c r="BK13" s="216" t="s">
        <v>773</v>
      </c>
      <c r="BL13" s="344" t="s">
        <v>774</v>
      </c>
      <c r="BM13" s="217">
        <v>46024</v>
      </c>
      <c r="BN13" s="133">
        <v>46371</v>
      </c>
      <c r="BO13" s="443" t="s">
        <v>551</v>
      </c>
      <c r="BP13" s="795">
        <v>46142</v>
      </c>
      <c r="BQ13" s="136" t="s">
        <v>811</v>
      </c>
      <c r="BR13" s="167" t="s">
        <v>76</v>
      </c>
    </row>
    <row r="14" spans="1:70" ht="80.099999999999994" customHeight="1" thickBot="1">
      <c r="A14" s="422"/>
      <c r="B14" s="514"/>
      <c r="C14" s="466"/>
      <c r="D14" s="431"/>
      <c r="E14" s="403"/>
      <c r="F14" s="394"/>
      <c r="G14" s="403"/>
      <c r="H14" s="394"/>
      <c r="I14" s="403"/>
      <c r="J14" s="397"/>
      <c r="K14" s="403"/>
      <c r="L14" s="400"/>
      <c r="M14" s="400"/>
      <c r="N14" s="388"/>
      <c r="O14" s="449"/>
      <c r="P14" s="388"/>
      <c r="Q14" s="388"/>
      <c r="R14" s="388"/>
      <c r="S14" s="388"/>
      <c r="T14" s="388"/>
      <c r="U14" s="388"/>
      <c r="V14" s="388"/>
      <c r="W14" s="388"/>
      <c r="X14" s="388"/>
      <c r="Y14" s="388"/>
      <c r="Z14" s="388"/>
      <c r="AA14" s="388"/>
      <c r="AB14" s="388"/>
      <c r="AC14" s="388"/>
      <c r="AD14" s="388"/>
      <c r="AE14" s="388"/>
      <c r="AF14" s="388"/>
      <c r="AG14" s="388"/>
      <c r="AH14" s="388"/>
      <c r="AI14" s="388"/>
      <c r="AJ14" s="391"/>
      <c r="AK14" s="482"/>
      <c r="AL14" s="479"/>
      <c r="AM14" s="186" t="s">
        <v>552</v>
      </c>
      <c r="AN14" s="391"/>
      <c r="AO14" s="66" t="s">
        <v>172</v>
      </c>
      <c r="AP14" s="132">
        <f t="shared" ref="AP14:AP18" si="1">IF(AO14="Asignado",15,0)</f>
        <v>15</v>
      </c>
      <c r="AQ14" s="66" t="s">
        <v>173</v>
      </c>
      <c r="AR14" s="132">
        <f t="shared" ref="AR14:AR18" si="2">IF(AQ14="adecuado",15,0)</f>
        <v>15</v>
      </c>
      <c r="AS14" s="66" t="s">
        <v>174</v>
      </c>
      <c r="AT14" s="132">
        <f t="shared" ref="AT14:AT15" si="3">IF(AS14="Oportuna",15,0)</f>
        <v>15</v>
      </c>
      <c r="AU14" s="66" t="s">
        <v>175</v>
      </c>
      <c r="AV14" s="132">
        <f t="shared" ref="AV14:AV15" si="4">IF(AU14="Prevenir",15,IF(AU14="Detectar",10,0))</f>
        <v>15</v>
      </c>
      <c r="AW14" s="66" t="s">
        <v>176</v>
      </c>
      <c r="AX14" s="132">
        <f t="shared" ref="AX14:AX18" si="5">IF(AW14="Confiable",15,0)</f>
        <v>15</v>
      </c>
      <c r="AY14" s="66" t="s">
        <v>177</v>
      </c>
      <c r="AZ14" s="132">
        <f t="shared" ref="AZ14:AZ18" si="6">IF(AY14="Se investigan y resuelven oportunamente",15,0)</f>
        <v>15</v>
      </c>
      <c r="BA14" s="66" t="s">
        <v>178</v>
      </c>
      <c r="BB14" s="132">
        <f t="shared" ref="BB14:BB18" si="7">IF(BA14="Completa",10,IF(BA14="Incompleta",5,0))</f>
        <v>10</v>
      </c>
      <c r="BC14" s="132">
        <f t="shared" ref="BC14:BC18" si="8">BB14+AZ14+AX14+AV14+AT14+AR14+AP14</f>
        <v>100</v>
      </c>
      <c r="BD14" s="175" t="str">
        <f>IF(BC14&gt;95,"FUERTE",IF(AND(BC14&lt;95.01,BC14&gt;85.02),"MODERADO",IF(AND(BC14&lt;85.01,BC14&gt;1),"DEBIL","ESTABLECER CONTROL")))</f>
        <v>FUERTE</v>
      </c>
      <c r="BE14" s="425"/>
      <c r="BF14" s="422"/>
      <c r="BG14" s="422"/>
      <c r="BH14" s="422"/>
      <c r="BI14" s="438"/>
      <c r="BJ14" s="388"/>
      <c r="BK14" s="218" t="s">
        <v>775</v>
      </c>
      <c r="BL14" s="346" t="s">
        <v>553</v>
      </c>
      <c r="BM14" s="217">
        <v>46024</v>
      </c>
      <c r="BN14" s="207">
        <v>46371</v>
      </c>
      <c r="BO14" s="444"/>
      <c r="BP14" s="796">
        <v>46142</v>
      </c>
      <c r="BQ14" s="219" t="s">
        <v>810</v>
      </c>
      <c r="BR14" s="220" t="s">
        <v>76</v>
      </c>
    </row>
    <row r="15" spans="1:70" ht="80.099999999999994" customHeight="1" thickBot="1">
      <c r="A15" s="422"/>
      <c r="B15" s="514"/>
      <c r="C15" s="467"/>
      <c r="D15" s="516"/>
      <c r="E15" s="517"/>
      <c r="F15" s="518"/>
      <c r="G15" s="517"/>
      <c r="H15" s="518"/>
      <c r="I15" s="517"/>
      <c r="J15" s="519"/>
      <c r="K15" s="517"/>
      <c r="L15" s="400"/>
      <c r="M15" s="400"/>
      <c r="N15" s="405"/>
      <c r="O15" s="525"/>
      <c r="P15" s="405"/>
      <c r="Q15" s="405"/>
      <c r="R15" s="405"/>
      <c r="S15" s="405"/>
      <c r="T15" s="405"/>
      <c r="U15" s="405"/>
      <c r="V15" s="405"/>
      <c r="W15" s="405"/>
      <c r="X15" s="405"/>
      <c r="Y15" s="405"/>
      <c r="Z15" s="405"/>
      <c r="AA15" s="405"/>
      <c r="AB15" s="405"/>
      <c r="AC15" s="405"/>
      <c r="AD15" s="405"/>
      <c r="AE15" s="405"/>
      <c r="AF15" s="405"/>
      <c r="AG15" s="405"/>
      <c r="AH15" s="405"/>
      <c r="AI15" s="405"/>
      <c r="AJ15" s="391"/>
      <c r="AK15" s="523"/>
      <c r="AL15" s="484"/>
      <c r="AM15" s="204" t="s">
        <v>554</v>
      </c>
      <c r="AN15" s="391"/>
      <c r="AO15" s="181" t="s">
        <v>172</v>
      </c>
      <c r="AP15" s="221">
        <f t="shared" si="1"/>
        <v>15</v>
      </c>
      <c r="AQ15" s="183" t="s">
        <v>173</v>
      </c>
      <c r="AR15" s="221">
        <f t="shared" si="2"/>
        <v>15</v>
      </c>
      <c r="AS15" s="183" t="s">
        <v>174</v>
      </c>
      <c r="AT15" s="221">
        <f t="shared" si="3"/>
        <v>15</v>
      </c>
      <c r="AU15" s="183" t="s">
        <v>175</v>
      </c>
      <c r="AV15" s="221">
        <f t="shared" si="4"/>
        <v>15</v>
      </c>
      <c r="AW15" s="183" t="s">
        <v>176</v>
      </c>
      <c r="AX15" s="221">
        <f t="shared" si="5"/>
        <v>15</v>
      </c>
      <c r="AY15" s="183" t="s">
        <v>177</v>
      </c>
      <c r="AZ15" s="221">
        <f t="shared" si="6"/>
        <v>15</v>
      </c>
      <c r="BA15" s="183" t="s">
        <v>178</v>
      </c>
      <c r="BB15" s="221">
        <f t="shared" si="7"/>
        <v>10</v>
      </c>
      <c r="BC15" s="221">
        <f t="shared" si="8"/>
        <v>100</v>
      </c>
      <c r="BD15" s="222" t="str">
        <f t="shared" ref="BD15:BD18" si="9">IF(BC15&gt;95,"FUERTE",IF(AND(BC15&lt;95.01,BC15&gt;85.02),"MODERADO",IF(AND(BC15&lt;85.01,BC15&gt;1),"DEBIL","ESTABLECER CONTROL")))</f>
        <v>FUERTE</v>
      </c>
      <c r="BE15" s="425"/>
      <c r="BF15" s="422"/>
      <c r="BG15" s="422"/>
      <c r="BH15" s="422"/>
      <c r="BI15" s="439"/>
      <c r="BJ15" s="405"/>
      <c r="BK15" s="204" t="s">
        <v>555</v>
      </c>
      <c r="BL15" s="198" t="s">
        <v>553</v>
      </c>
      <c r="BM15" s="217">
        <v>46024</v>
      </c>
      <c r="BN15" s="206">
        <v>46371</v>
      </c>
      <c r="BO15" s="444"/>
      <c r="BP15" s="808">
        <v>46142</v>
      </c>
      <c r="BQ15" s="223" t="s">
        <v>809</v>
      </c>
      <c r="BR15" s="224" t="s">
        <v>76</v>
      </c>
    </row>
    <row r="16" spans="1:70" ht="61.5" customHeight="1">
      <c r="A16" s="422"/>
      <c r="B16" s="514"/>
      <c r="C16" s="465" t="s">
        <v>541</v>
      </c>
      <c r="D16" s="520" t="s">
        <v>770</v>
      </c>
      <c r="E16" s="402" t="s">
        <v>179</v>
      </c>
      <c r="F16" s="393"/>
      <c r="G16" s="402" t="s">
        <v>179</v>
      </c>
      <c r="H16" s="393"/>
      <c r="I16" s="402" t="s">
        <v>179</v>
      </c>
      <c r="J16" s="393"/>
      <c r="K16" s="402" t="s">
        <v>179</v>
      </c>
      <c r="L16" s="399">
        <f t="shared" ref="L16" si="10">IF(K16="SI",25%,0%)</f>
        <v>0.25</v>
      </c>
      <c r="M16" s="399">
        <f t="shared" ref="M16" si="11">F16+H16+J16+L16</f>
        <v>0.25</v>
      </c>
      <c r="N16" s="387" t="s">
        <v>478</v>
      </c>
      <c r="O16" s="448" t="str">
        <f>+IF(N16="NO SE HA PRESENTADO EN LOS UlTIMOS 5 AÑOS","RARA VEZ",IF(N16="AL MENOS 1 VEZ EN LOS ULTIMOS 5 AÑOS","IMPROBABLE",IF(N16="AL MENOS 1 VEZ EN LOS ULTIMOS 2 AÑOS","POSIBLE",IF(N16="AL MENOS 1 VEZ EN EL ULTIMO AÑO","PROBABLE",IF(N16="MAS DE 1 VEZ AL AÑO","CASI SEGURO","ERROR")))))</f>
        <v>RARA VEZ</v>
      </c>
      <c r="P16" s="387" t="str">
        <f t="shared" ref="P16" si="12">+IF(O16="RARA VEZ","20%",IF(O16="IMPROBABLE","40%",IF(O16="POSIBLE","60%",IF(O16="PROBABLE","80%",IF(O16="CASI SEGURO","100%","ERROR")))))</f>
        <v>20%</v>
      </c>
      <c r="Q16" s="526" t="s">
        <v>179</v>
      </c>
      <c r="R16" s="526" t="s">
        <v>179</v>
      </c>
      <c r="S16" s="526" t="s">
        <v>179</v>
      </c>
      <c r="T16" s="526" t="s">
        <v>179</v>
      </c>
      <c r="U16" s="526" t="s">
        <v>179</v>
      </c>
      <c r="V16" s="526" t="s">
        <v>189</v>
      </c>
      <c r="W16" s="526" t="s">
        <v>179</v>
      </c>
      <c r="X16" s="526" t="s">
        <v>189</v>
      </c>
      <c r="Y16" s="526" t="s">
        <v>189</v>
      </c>
      <c r="Z16" s="526" t="s">
        <v>179</v>
      </c>
      <c r="AA16" s="526" t="s">
        <v>179</v>
      </c>
      <c r="AB16" s="526" t="s">
        <v>179</v>
      </c>
      <c r="AC16" s="526" t="s">
        <v>179</v>
      </c>
      <c r="AD16" s="526" t="s">
        <v>179</v>
      </c>
      <c r="AE16" s="526" t="s">
        <v>179</v>
      </c>
      <c r="AF16" s="526" t="s">
        <v>189</v>
      </c>
      <c r="AG16" s="526" t="s">
        <v>179</v>
      </c>
      <c r="AH16" s="526" t="s">
        <v>179</v>
      </c>
      <c r="AI16" s="526" t="s">
        <v>189</v>
      </c>
      <c r="AJ16" s="390">
        <f t="shared" ref="AJ16" si="13">COUNTIF(Q16:AI18,"SI")</f>
        <v>14</v>
      </c>
      <c r="AK16" s="529" t="str">
        <f t="shared" ref="AK16" si="14">+IF(AND(AJ16&gt;0,AJ16&lt;6),"MODERADO",IF(AJ16&gt;=12,"CATASTRÓFICO",IF(AND(AJ16&gt;5,AJ16&lt;12),"MAYOR","")))</f>
        <v>CATASTRÓFICO</v>
      </c>
      <c r="AL16" s="530" t="str">
        <f>+IF((O16="RARA VEZ")*AND(AK16="MODERADO"),"MODERADO",IF((O16="RARA VEZ")*AND(AK16="MAYOR"),"ALTO",IF((O16="RARA VEZ")*AND(AK16="CATASTRÓFICO"),"EXTREMO",IF((O16="IMPROBABLE")*AND(AK16="MODERADO"),"MODERADO",IF((O16="IMPROBABLE")*AND(AK16="MAYOR"),"ALTO",IF((O16="IMPROBABLE")*AND(AK16="CATASTRÓFICO"),"EXTREMO",IF((O16="POSIBLE")*AND(AK16="MODERADO"),"ALTO",IF((O16="POSIBLE")*AND(AK16="MAYOR"),"EXTREMO",IF((O16="POSIBLE")*AND(AK16="CATASTRÓFICO"),"EXTREMO",IF((O16="PROBABLE")*AND(AK16="MODERADO"),"ALTO",IF((O16="PROBABLE")*AND(AK16="MAYOR"),"EXTREMO",IF((O16="PROBABLE")*AND(AK16="CATASTRÓFICO"),"EXTREMO",IF((O16="CASI SEGURO")*AND(AK16="MODERADO"),"EXTREMO",IF((O16="CASI SEGURO")*AND(AK16="MAYOR"),"EXTREMO",IF((O16="CASI SEGURO")*AND(AK16="CATASTRÓFICO"),"EXTREMO","ERROR")))))))))))))))</f>
        <v>EXTREMO</v>
      </c>
      <c r="AM16" s="533" t="s">
        <v>556</v>
      </c>
      <c r="AN16" s="387" t="s">
        <v>772</v>
      </c>
      <c r="AO16" s="535" t="s">
        <v>172</v>
      </c>
      <c r="AP16" s="65">
        <f t="shared" si="1"/>
        <v>15</v>
      </c>
      <c r="AQ16" s="390" t="s">
        <v>173</v>
      </c>
      <c r="AR16" s="65">
        <f t="shared" si="2"/>
        <v>15</v>
      </c>
      <c r="AS16" s="390" t="s">
        <v>174</v>
      </c>
      <c r="AT16" s="65">
        <f>IF(AS16="Oportuna",15,0)</f>
        <v>15</v>
      </c>
      <c r="AU16" s="390" t="s">
        <v>175</v>
      </c>
      <c r="AV16" s="65">
        <f>IF(AU16="Prevenir",15,IF(AU16="Detectar",10,0))</f>
        <v>15</v>
      </c>
      <c r="AW16" s="390" t="s">
        <v>176</v>
      </c>
      <c r="AX16" s="65">
        <f t="shared" si="5"/>
        <v>15</v>
      </c>
      <c r="AY16" s="390" t="s">
        <v>177</v>
      </c>
      <c r="AZ16" s="65">
        <f t="shared" si="6"/>
        <v>15</v>
      </c>
      <c r="BA16" s="390" t="s">
        <v>178</v>
      </c>
      <c r="BB16" s="65">
        <f t="shared" si="7"/>
        <v>10</v>
      </c>
      <c r="BC16" s="65">
        <f t="shared" si="8"/>
        <v>100</v>
      </c>
      <c r="BD16" s="531" t="str">
        <f t="shared" si="9"/>
        <v>FUERTE</v>
      </c>
      <c r="BE16" s="511">
        <f t="shared" ref="BE16" si="15">AVERAGE(BC16:BC18)</f>
        <v>66.666666666666671</v>
      </c>
      <c r="BF16" s="424" t="str">
        <f t="shared" ref="BF16" si="16">IF(BE16&gt;95,"FUERTE",IF(AND(BE16&lt;95.01,BE16&gt;85.02),"MODERADO",IF(AND(BE16&lt;85.01,BE16&gt;1),"DEBIL","0")))</f>
        <v>DEBIL</v>
      </c>
      <c r="BG16" s="424" t="str">
        <f t="shared" ref="BG16" si="17">IF(AND(O16="RARA VEZ",BF16="FUERTE"),"RARA VEZ",IF(AND(O16="RARA VEZ",BF16="MODERADO"),"RARA VEZ",IF(AND(O16="IMPROBABLE",BF16="FUERTE"),"RARA VEZ",IF(AND(O16="IMPROBABLE",BF16="MODERADO"),"RARA VEZ",IF(AND(O16="POSIBLE",BF16="FUERTE"),"RARA VEZ",IF(AND(O16="POSIBLE",BF16="MODERADO"),"IMPROBABLE",IF(AND(O16="PROBABLE",BF16="FUERTE"),"IMPROBABLE",IF(AND(O16="PROBABLE",BF16="MODERADO"),"POSIBLE",IF(AND(O16="CASI SEGURO",BF16="FUERTE"),"POSIBLE",IF(AND(O16="CASI SEGURO",BF16="MODERADO"),"PROBABLE",IF(BF16="DEBIL",O16,"ERROR")))))))))))</f>
        <v>RARA VEZ</v>
      </c>
      <c r="BH16" s="421" t="str">
        <f t="shared" ref="BH16" si="18">AK16</f>
        <v>CATASTRÓFICO</v>
      </c>
      <c r="BI16" s="421" t="s">
        <v>545</v>
      </c>
      <c r="BJ16" s="437" t="s">
        <v>280</v>
      </c>
      <c r="BK16" s="541" t="s">
        <v>557</v>
      </c>
      <c r="BL16" s="543" t="s">
        <v>776</v>
      </c>
      <c r="BM16" s="537">
        <v>46054</v>
      </c>
      <c r="BN16" s="537">
        <v>46371</v>
      </c>
      <c r="BO16" s="443" t="s">
        <v>551</v>
      </c>
      <c r="BP16" s="804">
        <v>46142</v>
      </c>
      <c r="BQ16" s="390" t="s">
        <v>812</v>
      </c>
      <c r="BR16" s="539" t="s">
        <v>76</v>
      </c>
    </row>
    <row r="17" spans="1:70" ht="50.1" customHeight="1">
      <c r="A17" s="422"/>
      <c r="B17" s="514"/>
      <c r="C17" s="466"/>
      <c r="D17" s="521"/>
      <c r="E17" s="403"/>
      <c r="F17" s="394"/>
      <c r="G17" s="403"/>
      <c r="H17" s="394"/>
      <c r="I17" s="403"/>
      <c r="J17" s="394"/>
      <c r="K17" s="403"/>
      <c r="L17" s="400"/>
      <c r="M17" s="400"/>
      <c r="N17" s="388"/>
      <c r="O17" s="449"/>
      <c r="P17" s="388"/>
      <c r="Q17" s="527"/>
      <c r="R17" s="527"/>
      <c r="S17" s="527"/>
      <c r="T17" s="527"/>
      <c r="U17" s="527"/>
      <c r="V17" s="527"/>
      <c r="W17" s="527"/>
      <c r="X17" s="527"/>
      <c r="Y17" s="527"/>
      <c r="Z17" s="527"/>
      <c r="AA17" s="527"/>
      <c r="AB17" s="527"/>
      <c r="AC17" s="527"/>
      <c r="AD17" s="527"/>
      <c r="AE17" s="527"/>
      <c r="AF17" s="527"/>
      <c r="AG17" s="527"/>
      <c r="AH17" s="527"/>
      <c r="AI17" s="527"/>
      <c r="AJ17" s="391"/>
      <c r="AK17" s="482"/>
      <c r="AL17" s="479"/>
      <c r="AM17" s="534"/>
      <c r="AN17" s="388"/>
      <c r="AO17" s="536"/>
      <c r="AP17" s="15">
        <f t="shared" si="1"/>
        <v>0</v>
      </c>
      <c r="AQ17" s="506"/>
      <c r="AR17" s="15">
        <f t="shared" si="2"/>
        <v>0</v>
      </c>
      <c r="AS17" s="506"/>
      <c r="AT17" s="15">
        <f t="shared" ref="AT17:AT18" si="19">IF(AS17="Oportuna",15,0)</f>
        <v>0</v>
      </c>
      <c r="AU17" s="506"/>
      <c r="AV17" s="15">
        <f t="shared" ref="AV17:AV18" si="20">IF(AU17="Prevenir",15,IF(AU17="Detectar",10,0))</f>
        <v>0</v>
      </c>
      <c r="AW17" s="506"/>
      <c r="AX17" s="15">
        <f t="shared" si="5"/>
        <v>0</v>
      </c>
      <c r="AY17" s="506"/>
      <c r="AZ17" s="15">
        <f t="shared" si="6"/>
        <v>0</v>
      </c>
      <c r="BA17" s="506"/>
      <c r="BB17" s="15">
        <f t="shared" si="7"/>
        <v>0</v>
      </c>
      <c r="BC17" s="15">
        <f t="shared" si="8"/>
        <v>0</v>
      </c>
      <c r="BD17" s="532"/>
      <c r="BE17" s="425"/>
      <c r="BF17" s="422"/>
      <c r="BG17" s="422"/>
      <c r="BH17" s="422"/>
      <c r="BI17" s="438"/>
      <c r="BJ17" s="391"/>
      <c r="BK17" s="542"/>
      <c r="BL17" s="544"/>
      <c r="BM17" s="538"/>
      <c r="BN17" s="538"/>
      <c r="BO17" s="444"/>
      <c r="BP17" s="506"/>
      <c r="BQ17" s="506"/>
      <c r="BR17" s="540"/>
    </row>
    <row r="18" spans="1:70" ht="50.1" customHeight="1" thickBot="1">
      <c r="A18" s="507"/>
      <c r="B18" s="515"/>
      <c r="C18" s="467"/>
      <c r="D18" s="522"/>
      <c r="E18" s="404"/>
      <c r="F18" s="395"/>
      <c r="G18" s="404"/>
      <c r="H18" s="395"/>
      <c r="I18" s="404"/>
      <c r="J18" s="395"/>
      <c r="K18" s="404"/>
      <c r="L18" s="401"/>
      <c r="M18" s="401"/>
      <c r="N18" s="389"/>
      <c r="O18" s="450"/>
      <c r="P18" s="389"/>
      <c r="Q18" s="528"/>
      <c r="R18" s="528"/>
      <c r="S18" s="528"/>
      <c r="T18" s="528"/>
      <c r="U18" s="528"/>
      <c r="V18" s="528"/>
      <c r="W18" s="528"/>
      <c r="X18" s="528"/>
      <c r="Y18" s="528"/>
      <c r="Z18" s="528"/>
      <c r="AA18" s="528"/>
      <c r="AB18" s="528"/>
      <c r="AC18" s="528"/>
      <c r="AD18" s="528"/>
      <c r="AE18" s="528"/>
      <c r="AF18" s="528"/>
      <c r="AG18" s="528"/>
      <c r="AH18" s="528"/>
      <c r="AI18" s="528"/>
      <c r="AJ18" s="392"/>
      <c r="AK18" s="483"/>
      <c r="AL18" s="480"/>
      <c r="AM18" s="226" t="s">
        <v>771</v>
      </c>
      <c r="AN18" s="389"/>
      <c r="AO18" s="166" t="s">
        <v>172</v>
      </c>
      <c r="AP18" s="64">
        <f t="shared" si="1"/>
        <v>15</v>
      </c>
      <c r="AQ18" s="197" t="s">
        <v>173</v>
      </c>
      <c r="AR18" s="64">
        <f t="shared" si="2"/>
        <v>15</v>
      </c>
      <c r="AS18" s="197" t="s">
        <v>174</v>
      </c>
      <c r="AT18" s="64">
        <f t="shared" si="19"/>
        <v>15</v>
      </c>
      <c r="AU18" s="197" t="s">
        <v>175</v>
      </c>
      <c r="AV18" s="64">
        <f t="shared" si="20"/>
        <v>15</v>
      </c>
      <c r="AW18" s="197" t="s">
        <v>176</v>
      </c>
      <c r="AX18" s="64">
        <f t="shared" si="5"/>
        <v>15</v>
      </c>
      <c r="AY18" s="197" t="s">
        <v>177</v>
      </c>
      <c r="AZ18" s="64">
        <f t="shared" si="6"/>
        <v>15</v>
      </c>
      <c r="BA18" s="197" t="s">
        <v>178</v>
      </c>
      <c r="BB18" s="64">
        <f t="shared" si="7"/>
        <v>10</v>
      </c>
      <c r="BC18" s="64">
        <f t="shared" si="8"/>
        <v>100</v>
      </c>
      <c r="BD18" s="227" t="str">
        <f t="shared" si="9"/>
        <v>FUERTE</v>
      </c>
      <c r="BE18" s="426"/>
      <c r="BF18" s="423"/>
      <c r="BG18" s="423"/>
      <c r="BH18" s="423"/>
      <c r="BI18" s="439"/>
      <c r="BJ18" s="392"/>
      <c r="BK18" s="228" t="s">
        <v>777</v>
      </c>
      <c r="BL18" s="343" t="s">
        <v>553</v>
      </c>
      <c r="BM18" s="229">
        <v>46054</v>
      </c>
      <c r="BN18" s="229">
        <v>46371</v>
      </c>
      <c r="BO18" s="445"/>
      <c r="BP18" s="801">
        <v>46142</v>
      </c>
      <c r="BQ18" s="230" t="s">
        <v>813</v>
      </c>
      <c r="BR18" s="231" t="s">
        <v>76</v>
      </c>
    </row>
    <row r="19" spans="1:70">
      <c r="O19" s="47"/>
    </row>
    <row r="20" spans="1:70">
      <c r="O20" s="47"/>
    </row>
    <row r="21" spans="1:70">
      <c r="O21" s="47"/>
    </row>
    <row r="22" spans="1:70">
      <c r="O22" s="47"/>
    </row>
    <row r="23" spans="1:70">
      <c r="O23" s="47"/>
    </row>
    <row r="24" spans="1:70">
      <c r="O24" s="47"/>
    </row>
    <row r="25" spans="1:70">
      <c r="O25" s="47"/>
    </row>
    <row r="26" spans="1:70">
      <c r="O26" s="47"/>
    </row>
    <row r="27" spans="1:70">
      <c r="O27" s="47"/>
    </row>
    <row r="28" spans="1:70">
      <c r="O28" s="47"/>
    </row>
    <row r="29" spans="1:70">
      <c r="O29" s="47"/>
    </row>
    <row r="30" spans="1:70">
      <c r="O30" s="47"/>
    </row>
    <row r="31" spans="1:70">
      <c r="O31" s="47"/>
    </row>
    <row r="32" spans="1:70">
      <c r="O32" s="47"/>
    </row>
    <row r="33" spans="15:15">
      <c r="O33" s="47"/>
    </row>
    <row r="34" spans="15:15">
      <c r="O34" s="47"/>
    </row>
    <row r="35" spans="15:15">
      <c r="O35" s="47"/>
    </row>
    <row r="36" spans="15:15">
      <c r="O36" s="47"/>
    </row>
    <row r="37" spans="15:15">
      <c r="O37" s="47"/>
    </row>
    <row r="38" spans="15:15">
      <c r="O38" s="47"/>
    </row>
    <row r="39" spans="15:15">
      <c r="O39" s="47"/>
    </row>
    <row r="40" spans="15:15">
      <c r="O40" s="47"/>
    </row>
    <row r="41" spans="15:15">
      <c r="O41" s="47"/>
    </row>
    <row r="42" spans="15:15">
      <c r="O42" s="47"/>
    </row>
    <row r="43" spans="15:15">
      <c r="O43" s="47"/>
    </row>
    <row r="44" spans="15:15">
      <c r="O44" s="47"/>
    </row>
    <row r="45" spans="15:15">
      <c r="O45" s="47"/>
    </row>
    <row r="46" spans="15:15">
      <c r="O46" s="47"/>
    </row>
    <row r="47" spans="15:15">
      <c r="O47" s="47"/>
    </row>
    <row r="48" spans="15:15">
      <c r="O48" s="47"/>
    </row>
    <row r="49" spans="15:15">
      <c r="O49" s="47"/>
    </row>
    <row r="50" spans="15:15">
      <c r="O50" s="47"/>
    </row>
    <row r="51" spans="15:15">
      <c r="O51" s="47"/>
    </row>
    <row r="52" spans="15:15">
      <c r="O52" s="47"/>
    </row>
    <row r="53" spans="15:15">
      <c r="O53" s="47"/>
    </row>
    <row r="54" spans="15:15">
      <c r="O54" s="47"/>
    </row>
    <row r="55" spans="15:15">
      <c r="O55" s="47"/>
    </row>
    <row r="56" spans="15:15">
      <c r="O56" s="47"/>
    </row>
    <row r="57" spans="15:15">
      <c r="O57" s="47"/>
    </row>
    <row r="58" spans="15:15">
      <c r="O58" s="47"/>
    </row>
    <row r="59" spans="15:15">
      <c r="O59" s="47"/>
    </row>
    <row r="60" spans="15:15">
      <c r="O60" s="47"/>
    </row>
    <row r="61" spans="15:15">
      <c r="O61" s="47"/>
    </row>
    <row r="62" spans="15:15">
      <c r="O62" s="47"/>
    </row>
    <row r="63" spans="15:15">
      <c r="O63" s="47"/>
    </row>
    <row r="64" spans="15:15">
      <c r="O64" s="47"/>
    </row>
    <row r="65" spans="15:15">
      <c r="O65" s="47"/>
    </row>
    <row r="66" spans="15:15">
      <c r="O66" s="47"/>
    </row>
    <row r="67" spans="15:15">
      <c r="O67" s="47"/>
    </row>
    <row r="68" spans="15:15">
      <c r="O68" s="47"/>
    </row>
  </sheetData>
  <sheetProtection formatCells="0" formatRows="0"/>
  <dataConsolidate/>
  <mergeCells count="141">
    <mergeCell ref="BM16:BM17"/>
    <mergeCell ref="BN16:BN17"/>
    <mergeCell ref="BO16:BO18"/>
    <mergeCell ref="BP16:BP17"/>
    <mergeCell ref="BQ16:BQ17"/>
    <mergeCell ref="BR16:BR17"/>
    <mergeCell ref="BG16:BG18"/>
    <mergeCell ref="BH16:BH18"/>
    <mergeCell ref="BI16:BI18"/>
    <mergeCell ref="BJ16:BJ18"/>
    <mergeCell ref="BK16:BK17"/>
    <mergeCell ref="BL16:BL17"/>
    <mergeCell ref="AW16:AW17"/>
    <mergeCell ref="AY16:AY17"/>
    <mergeCell ref="BA16:BA17"/>
    <mergeCell ref="BD16:BD17"/>
    <mergeCell ref="BE16:BE18"/>
    <mergeCell ref="BF16:BF18"/>
    <mergeCell ref="AM16:AM17"/>
    <mergeCell ref="AN16:AN18"/>
    <mergeCell ref="AO16:AO17"/>
    <mergeCell ref="AQ16:AQ17"/>
    <mergeCell ref="AS16:AS17"/>
    <mergeCell ref="AU16:AU17"/>
    <mergeCell ref="AJ16:AJ18"/>
    <mergeCell ref="AK16:AK18"/>
    <mergeCell ref="AL16:AL18"/>
    <mergeCell ref="AA16:AA18"/>
    <mergeCell ref="AB16:AB18"/>
    <mergeCell ref="AC16:AC18"/>
    <mergeCell ref="AD16:AD18"/>
    <mergeCell ref="AE16:AE18"/>
    <mergeCell ref="AF16:AF18"/>
    <mergeCell ref="O16:O18"/>
    <mergeCell ref="P16:P18"/>
    <mergeCell ref="Q16:Q18"/>
    <mergeCell ref="R16:R18"/>
    <mergeCell ref="S16:S18"/>
    <mergeCell ref="T16:T18"/>
    <mergeCell ref="AG16:AG18"/>
    <mergeCell ref="AH16:AH18"/>
    <mergeCell ref="AI16:AI18"/>
    <mergeCell ref="M16:M18"/>
    <mergeCell ref="N16:N18"/>
    <mergeCell ref="BH13:BH15"/>
    <mergeCell ref="BI13:BI15"/>
    <mergeCell ref="BJ13:BJ15"/>
    <mergeCell ref="AD13:AD15"/>
    <mergeCell ref="S13:S15"/>
    <mergeCell ref="T13:T15"/>
    <mergeCell ref="U13:U15"/>
    <mergeCell ref="V13:V15"/>
    <mergeCell ref="W13:W15"/>
    <mergeCell ref="X13:X15"/>
    <mergeCell ref="M13:M15"/>
    <mergeCell ref="N13:N15"/>
    <mergeCell ref="O13:O15"/>
    <mergeCell ref="P13:P15"/>
    <mergeCell ref="Q13:Q15"/>
    <mergeCell ref="R13:R15"/>
    <mergeCell ref="U16:U18"/>
    <mergeCell ref="V16:V18"/>
    <mergeCell ref="W16:W18"/>
    <mergeCell ref="X16:X18"/>
    <mergeCell ref="Y16:Y18"/>
    <mergeCell ref="Z16:Z18"/>
    <mergeCell ref="C16:C18"/>
    <mergeCell ref="D16:D18"/>
    <mergeCell ref="E16:E18"/>
    <mergeCell ref="F16:F18"/>
    <mergeCell ref="G16:G18"/>
    <mergeCell ref="H16:H18"/>
    <mergeCell ref="AK13:AK15"/>
    <mergeCell ref="AL13:AL15"/>
    <mergeCell ref="AN13:AN15"/>
    <mergeCell ref="AE13:AE15"/>
    <mergeCell ref="AF13:AF15"/>
    <mergeCell ref="AG13:AG15"/>
    <mergeCell ref="AH13:AH15"/>
    <mergeCell ref="AI13:AI15"/>
    <mergeCell ref="AJ13:AJ15"/>
    <mergeCell ref="Y13:Y15"/>
    <mergeCell ref="Z13:Z15"/>
    <mergeCell ref="AA13:AA15"/>
    <mergeCell ref="AB13:AB15"/>
    <mergeCell ref="AC13:AC15"/>
    <mergeCell ref="I16:I18"/>
    <mergeCell ref="J16:J18"/>
    <mergeCell ref="K16:K18"/>
    <mergeCell ref="L16:L18"/>
    <mergeCell ref="H13:H15"/>
    <mergeCell ref="I13:I15"/>
    <mergeCell ref="J13:J15"/>
    <mergeCell ref="K13:K15"/>
    <mergeCell ref="L13:L15"/>
    <mergeCell ref="BO11:BO12"/>
    <mergeCell ref="BP11:BP12"/>
    <mergeCell ref="BQ11:BQ12"/>
    <mergeCell ref="BO13:BO15"/>
    <mergeCell ref="BE13:BE15"/>
    <mergeCell ref="BF13:BF15"/>
    <mergeCell ref="BG13:BG15"/>
    <mergeCell ref="BR11:BR12"/>
    <mergeCell ref="A13:A18"/>
    <mergeCell ref="B13:B18"/>
    <mergeCell ref="C13:C15"/>
    <mergeCell ref="D13:D15"/>
    <mergeCell ref="E13:E15"/>
    <mergeCell ref="F13:F15"/>
    <mergeCell ref="AL11:AL12"/>
    <mergeCell ref="AM11:AM12"/>
    <mergeCell ref="AN11:BF11"/>
    <mergeCell ref="BG11:BH11"/>
    <mergeCell ref="BJ11:BJ12"/>
    <mergeCell ref="BK11:BN11"/>
    <mergeCell ref="A10:A12"/>
    <mergeCell ref="B10:B12"/>
    <mergeCell ref="C10:C12"/>
    <mergeCell ref="D10:K10"/>
    <mergeCell ref="N10:BH10"/>
    <mergeCell ref="BJ10:BR10"/>
    <mergeCell ref="D11:D12"/>
    <mergeCell ref="E11:K11"/>
    <mergeCell ref="N11:P11"/>
    <mergeCell ref="Q11:AK11"/>
    <mergeCell ref="G13:G15"/>
    <mergeCell ref="A5:B5"/>
    <mergeCell ref="C5:D5"/>
    <mergeCell ref="E5:BR6"/>
    <mergeCell ref="A6:B6"/>
    <mergeCell ref="C6:D6"/>
    <mergeCell ref="A8:D8"/>
    <mergeCell ref="E8:I8"/>
    <mergeCell ref="A1:D4"/>
    <mergeCell ref="E1:BR2"/>
    <mergeCell ref="E3:AE3"/>
    <mergeCell ref="AF3:AW3"/>
    <mergeCell ref="AY3:BR3"/>
    <mergeCell ref="E4:AE4"/>
    <mergeCell ref="AF4:AW4"/>
    <mergeCell ref="AY4:BR4"/>
  </mergeCells>
  <conditionalFormatting sqref="D13:D15">
    <cfRule type="expression" dxfId="436" priority="13">
      <formula>$M$16&gt;=100%</formula>
    </cfRule>
    <cfRule type="expression" dxfId="435" priority="14">
      <formula>$M$16&lt;100%</formula>
    </cfRule>
    <cfRule type="expression" dxfId="434" priority="15">
      <formula>$M$13&lt;100%</formula>
    </cfRule>
    <cfRule type="expression" dxfId="433" priority="16">
      <formula>$M$13&gt;=100%</formula>
    </cfRule>
  </conditionalFormatting>
  <conditionalFormatting sqref="D16:D18">
    <cfRule type="expression" dxfId="432" priority="11">
      <formula>$M$13&lt;100%</formula>
    </cfRule>
    <cfRule type="expression" dxfId="431" priority="12">
      <formula>$M$13&gt;=100%</formula>
    </cfRule>
  </conditionalFormatting>
  <conditionalFormatting sqref="N13:O13 N16:O16">
    <cfRule type="containsText" dxfId="430" priority="29" operator="containsText" text="RARA VEZ">
      <formula>NOT(ISERROR(SEARCH("RARA VEZ",N13)))</formula>
    </cfRule>
    <cfRule type="containsText" dxfId="429" priority="30" operator="containsText" text="IMPROBABLE">
      <formula>NOT(ISERROR(SEARCH("IMPROBABLE",N13)))</formula>
    </cfRule>
    <cfRule type="containsText" dxfId="428" priority="31" operator="containsText" text="POSIBLE">
      <formula>NOT(ISERROR(SEARCH("POSIBLE",N13)))</formula>
    </cfRule>
    <cfRule type="containsText" dxfId="427" priority="32" operator="containsText" text="PROBABLE">
      <formula>NOT(ISERROR(SEARCH("PROBABLE",N13)))</formula>
    </cfRule>
    <cfRule type="containsText" dxfId="426" priority="33" operator="containsText" text="CASI SEGURO">
      <formula>NOT(ISERROR(SEARCH("CASI SEGURO",N13)))</formula>
    </cfRule>
  </conditionalFormatting>
  <conditionalFormatting sqref="AK13:AK18">
    <cfRule type="containsText" dxfId="425" priority="34" operator="containsText" text="CATASTRÓFICO">
      <formula>NOT(ISERROR(SEARCH("CATASTRÓFICO",AK13)))</formula>
    </cfRule>
    <cfRule type="containsText" dxfId="424" priority="35" operator="containsText" text="MAYOR">
      <formula>NOT(ISERROR(SEARCH("MAYOR",AK13)))</formula>
    </cfRule>
    <cfRule type="containsText" dxfId="423" priority="36" operator="containsText" text="MODERADO">
      <formula>NOT(ISERROR(SEARCH("MODERADO",AK13)))</formula>
    </cfRule>
  </conditionalFormatting>
  <conditionalFormatting sqref="AL13 AL16">
    <cfRule type="containsText" dxfId="422" priority="25" operator="containsText" text="EXTREMO">
      <formula>NOT(ISERROR(SEARCH("EXTREMO",AL13)))</formula>
    </cfRule>
    <cfRule type="containsText" dxfId="421" priority="26" operator="containsText" text="ALTO">
      <formula>NOT(ISERROR(SEARCH("ALTO",AL13)))</formula>
    </cfRule>
    <cfRule type="containsText" dxfId="420" priority="27" operator="containsText" text="MODERADO">
      <formula>NOT(ISERROR(SEARCH("MODERADO",AL13)))</formula>
    </cfRule>
    <cfRule type="containsText" dxfId="419" priority="28" operator="containsText" text="BAJO">
      <formula>NOT(ISERROR(SEARCH("BAJO",AL13)))</formula>
    </cfRule>
  </conditionalFormatting>
  <conditionalFormatting sqref="BG13:BG18">
    <cfRule type="containsText" dxfId="418" priority="20" operator="containsText" text="CASI SEGURO">
      <formula>NOT(ISERROR(SEARCH("CASI SEGURO",BG13)))</formula>
    </cfRule>
    <cfRule type="containsText" dxfId="417" priority="21" operator="containsText" text="PROBABLE">
      <formula>NOT(ISERROR(SEARCH("PROBABLE",BG13)))</formula>
    </cfRule>
    <cfRule type="containsText" dxfId="416" priority="22" operator="containsText" text="POSIBLE">
      <formula>NOT(ISERROR(SEARCH("POSIBLE",BG13)))</formula>
    </cfRule>
    <cfRule type="containsText" dxfId="415" priority="23" operator="containsText" text="IMPROBABLE">
      <formula>NOT(ISERROR(SEARCH("IMPROBABLE",BG13)))</formula>
    </cfRule>
    <cfRule type="containsText" dxfId="414" priority="24" operator="containsText" text="RARA VEZ">
      <formula>NOT(ISERROR(SEARCH("RARA VEZ",BG13)))</formula>
    </cfRule>
  </conditionalFormatting>
  <conditionalFormatting sqref="BH13:BI13 BH14:BH18 BI16">
    <cfRule type="containsText" dxfId="413" priority="18" operator="containsText" text="ALTO">
      <formula>NOT(ISERROR(SEARCH("ALTO",BH13)))</formula>
    </cfRule>
    <cfRule type="containsText" dxfId="412" priority="19" operator="containsText" text="CATASTRÓFICO">
      <formula>NOT(ISERROR(SEARCH("CATASTRÓFICO",BH13)))</formula>
    </cfRule>
  </conditionalFormatting>
  <conditionalFormatting sqref="BH13:BI13 BI16 BH14:BH18">
    <cfRule type="containsText" dxfId="411" priority="17" operator="containsText" text="MODERADO">
      <formula>NOT(ISERROR(SEARCH("MODERADO",BH13)))</formula>
    </cfRule>
  </conditionalFormatting>
  <conditionalFormatting sqref="BI13:BI18">
    <cfRule type="containsText" dxfId="410" priority="1" operator="containsText" text="EXTREMO">
      <formula>NOT(ISERROR(SEARCH("EXTREMO",BI13)))</formula>
    </cfRule>
  </conditionalFormatting>
  <conditionalFormatting sqref="BK13:BN15">
    <cfRule type="expression" dxfId="409" priority="8">
      <formula>#REF!="DILIGENCIE EL PLAN DE ACCIÓN"</formula>
    </cfRule>
  </conditionalFormatting>
  <conditionalFormatting sqref="BK18:BN18">
    <cfRule type="expression" dxfId="408" priority="3">
      <formula>#REF!="DILIGENCIE EL PLAN DE ACCIÓN"</formula>
    </cfRule>
  </conditionalFormatting>
  <conditionalFormatting sqref="BK16:BO16">
    <cfRule type="expression" dxfId="407" priority="2">
      <formula>#REF!="DILIGENCIE EL PLAN DE ACCIÓN"</formula>
    </cfRule>
  </conditionalFormatting>
  <conditionalFormatting sqref="BO13">
    <cfRule type="expression" dxfId="406" priority="7">
      <formula>#REF!="DILIGENCIE EL PLAN DE ACCIÓN"</formula>
    </cfRule>
  </conditionalFormatting>
  <dataValidations count="1">
    <dataValidation type="list" allowBlank="1" showInputMessage="1" showErrorMessage="1" sqref="BI13:BI18" xr:uid="{00000000-0002-0000-0500-000000000000}">
      <formula1>"EXTREMO,ALTO,MODERADO"</formula1>
    </dataValidation>
  </dataValidations>
  <pageMargins left="0.7" right="0.7" top="0.75" bottom="0.75" header="0.3" footer="0.3"/>
  <pageSetup paperSize="9" scale="10"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tabColor rgb="FF0070C0"/>
  </sheetPr>
  <dimension ref="A1:BR65"/>
  <sheetViews>
    <sheetView view="pageBreakPreview" topLeftCell="BH12" zoomScale="90" zoomScaleNormal="40" zoomScaleSheetLayoutView="90" workbookViewId="0">
      <selection activeCell="BR13" sqref="BR13"/>
    </sheetView>
  </sheetViews>
  <sheetFormatPr baseColWidth="10" defaultColWidth="11.42578125" defaultRowHeight="12"/>
  <cols>
    <col min="1" max="1" width="11.42578125" style="10"/>
    <col min="2" max="2" width="22.42578125" style="10" customWidth="1"/>
    <col min="3" max="3" width="6.7109375" style="13" customWidth="1"/>
    <col min="4" max="4" width="20.7109375" style="13" customWidth="1"/>
    <col min="5" max="5" width="14.42578125" style="13" customWidth="1"/>
    <col min="6" max="6" width="2.42578125" style="13" hidden="1" customWidth="1"/>
    <col min="7" max="7" width="14.42578125" style="13" customWidth="1"/>
    <col min="8" max="8" width="2.42578125" style="13" hidden="1" customWidth="1"/>
    <col min="9" max="9" width="26.85546875" style="10" customWidth="1"/>
    <col min="10" max="10" width="2.42578125" style="13" hidden="1" customWidth="1"/>
    <col min="11" max="11" width="29.7109375" style="10" customWidth="1"/>
    <col min="12" max="12" width="4.28515625" style="13" hidden="1" customWidth="1"/>
    <col min="13" max="13" width="5.28515625" style="13" hidden="1" customWidth="1"/>
    <col min="14" max="14" width="19.7109375" style="10" customWidth="1"/>
    <col min="15" max="15" width="17.42578125" style="13" customWidth="1"/>
    <col min="16" max="16" width="9.85546875" style="13" hidden="1" customWidth="1"/>
    <col min="17" max="17" width="10" style="13" customWidth="1"/>
    <col min="18" max="18" width="15.42578125" style="13" customWidth="1"/>
    <col min="19" max="19" width="10" style="13" customWidth="1"/>
    <col min="20" max="20" width="15.85546875" style="13" customWidth="1"/>
    <col min="21" max="21" width="12.42578125" style="13" customWidth="1"/>
    <col min="22" max="22" width="10" style="13" customWidth="1"/>
    <col min="23" max="23" width="13" style="13" customWidth="1"/>
    <col min="24" max="24" width="15.85546875" style="13" customWidth="1"/>
    <col min="25" max="25" width="10" style="13" customWidth="1"/>
    <col min="26" max="26" width="13.28515625" style="13" customWidth="1"/>
    <col min="27" max="35" width="10" style="13" customWidth="1"/>
    <col min="36" max="36" width="2" style="13" hidden="1" customWidth="1"/>
    <col min="37" max="37" width="14.85546875" style="10" customWidth="1"/>
    <col min="38" max="38" width="13.28515625" style="10" customWidth="1"/>
    <col min="39" max="39" width="58.42578125" style="10" customWidth="1"/>
    <col min="40" max="40" width="22.85546875" style="10" customWidth="1"/>
    <col min="41" max="41" width="20.7109375" style="10" customWidth="1"/>
    <col min="42" max="42" width="3.85546875" style="10" hidden="1" customWidth="1"/>
    <col min="43" max="43" width="20.7109375" style="10" customWidth="1"/>
    <col min="44" max="44" width="4" style="10" hidden="1" customWidth="1"/>
    <col min="45" max="45" width="12.140625" style="10" bestFit="1" customWidth="1"/>
    <col min="46" max="46" width="4.140625" style="10" hidden="1" customWidth="1"/>
    <col min="47" max="47" width="20.7109375" style="10" customWidth="1"/>
    <col min="48" max="48" width="4.28515625" style="10" hidden="1" customWidth="1"/>
    <col min="49" max="49" width="20.7109375" style="10" customWidth="1"/>
    <col min="50" max="50" width="4.85546875" style="10" hidden="1" customWidth="1"/>
    <col min="51" max="51" width="20.7109375" style="10" customWidth="1"/>
    <col min="52" max="52" width="4.85546875" style="10" hidden="1" customWidth="1"/>
    <col min="53" max="53" width="20.7109375" style="10" customWidth="1"/>
    <col min="54" max="54" width="5.28515625" style="10" hidden="1" customWidth="1"/>
    <col min="55" max="55" width="8.7109375" style="10" hidden="1" customWidth="1"/>
    <col min="56" max="56" width="17" style="10" bestFit="1" customWidth="1"/>
    <col min="57" max="58" width="13.28515625" style="10" customWidth="1"/>
    <col min="59" max="59" width="19" style="10" customWidth="1"/>
    <col min="60" max="61" width="13.28515625" style="10" customWidth="1"/>
    <col min="62" max="62" width="17.42578125" style="10" customWidth="1"/>
    <col min="63" max="63" width="31.42578125" style="10" customWidth="1"/>
    <col min="64" max="64" width="21.28515625" style="10" customWidth="1"/>
    <col min="65" max="65" width="19.42578125" style="10" customWidth="1"/>
    <col min="66" max="66" width="17.42578125" style="10" customWidth="1"/>
    <col min="67" max="67" width="26.42578125" style="10" customWidth="1"/>
    <col min="68" max="68" width="11.42578125" style="10" customWidth="1"/>
    <col min="69" max="69" width="20" style="10" customWidth="1"/>
    <col min="70" max="79" width="11.42578125" style="10" customWidth="1"/>
    <col min="80" max="16384" width="11.42578125" style="10"/>
  </cols>
  <sheetData>
    <row r="1" spans="1:70" ht="12" customHeight="1">
      <c r="A1" s="484"/>
      <c r="B1" s="485"/>
      <c r="C1" s="485"/>
      <c r="D1" s="486"/>
      <c r="E1" s="449" t="s">
        <v>134</v>
      </c>
      <c r="F1" s="449"/>
      <c r="G1" s="449"/>
      <c r="H1" s="449"/>
      <c r="I1" s="449"/>
      <c r="J1" s="449"/>
      <c r="K1" s="449"/>
      <c r="L1" s="449"/>
      <c r="M1" s="449"/>
      <c r="N1" s="449"/>
      <c r="O1" s="449"/>
      <c r="P1" s="449"/>
      <c r="Q1" s="449"/>
      <c r="R1" s="449"/>
      <c r="S1" s="449"/>
      <c r="T1" s="449"/>
      <c r="U1" s="449"/>
      <c r="V1" s="449"/>
      <c r="W1" s="449"/>
      <c r="X1" s="449"/>
      <c r="Y1" s="449"/>
      <c r="Z1" s="449"/>
      <c r="AA1" s="449"/>
      <c r="AB1" s="449"/>
      <c r="AC1" s="449"/>
      <c r="AD1" s="449"/>
      <c r="AE1" s="449"/>
      <c r="AF1" s="449"/>
      <c r="AG1" s="449"/>
      <c r="AH1" s="449"/>
      <c r="AI1" s="449"/>
      <c r="AJ1" s="449"/>
      <c r="AK1" s="449"/>
      <c r="AL1" s="449"/>
      <c r="AM1" s="449"/>
      <c r="AN1" s="449"/>
      <c r="AO1" s="449"/>
      <c r="AP1" s="449"/>
      <c r="AQ1" s="449"/>
      <c r="AR1" s="449"/>
      <c r="AS1" s="449"/>
      <c r="AT1" s="449"/>
      <c r="AU1" s="449"/>
      <c r="AV1" s="449"/>
      <c r="AW1" s="449"/>
      <c r="AX1" s="449"/>
      <c r="AY1" s="449"/>
      <c r="AZ1" s="449"/>
      <c r="BA1" s="449"/>
      <c r="BB1" s="449"/>
      <c r="BC1" s="449"/>
      <c r="BD1" s="449"/>
      <c r="BE1" s="449"/>
      <c r="BF1" s="449"/>
      <c r="BG1" s="449"/>
      <c r="BH1" s="449"/>
      <c r="BI1" s="449"/>
      <c r="BJ1" s="449"/>
      <c r="BK1" s="449"/>
      <c r="BL1" s="449"/>
      <c r="BM1" s="449"/>
      <c r="BN1" s="449"/>
      <c r="BO1" s="449"/>
      <c r="BP1" s="449"/>
      <c r="BQ1" s="449"/>
      <c r="BR1" s="449"/>
    </row>
    <row r="2" spans="1:70">
      <c r="A2" s="487"/>
      <c r="B2" s="488"/>
      <c r="C2" s="488"/>
      <c r="D2" s="489"/>
      <c r="E2" s="449"/>
      <c r="F2" s="449"/>
      <c r="G2" s="449"/>
      <c r="H2" s="449"/>
      <c r="I2" s="449"/>
      <c r="J2" s="449"/>
      <c r="K2" s="449"/>
      <c r="L2" s="449"/>
      <c r="M2" s="449"/>
      <c r="N2" s="449"/>
      <c r="O2" s="449"/>
      <c r="P2" s="449"/>
      <c r="Q2" s="449"/>
      <c r="R2" s="449"/>
      <c r="S2" s="449"/>
      <c r="T2" s="449"/>
      <c r="U2" s="449"/>
      <c r="V2" s="449"/>
      <c r="W2" s="449"/>
      <c r="X2" s="449"/>
      <c r="Y2" s="449"/>
      <c r="Z2" s="449"/>
      <c r="AA2" s="449"/>
      <c r="AB2" s="449"/>
      <c r="AC2" s="449"/>
      <c r="AD2" s="449"/>
      <c r="AE2" s="449"/>
      <c r="AF2" s="449"/>
      <c r="AG2" s="449"/>
      <c r="AH2" s="449"/>
      <c r="AI2" s="449"/>
      <c r="AJ2" s="449"/>
      <c r="AK2" s="449"/>
      <c r="AL2" s="449"/>
      <c r="AM2" s="449"/>
      <c r="AN2" s="449"/>
      <c r="AO2" s="449"/>
      <c r="AP2" s="449"/>
      <c r="AQ2" s="449"/>
      <c r="AR2" s="449"/>
      <c r="AS2" s="449"/>
      <c r="AT2" s="449"/>
      <c r="AU2" s="449"/>
      <c r="AV2" s="449"/>
      <c r="AW2" s="449"/>
      <c r="AX2" s="449"/>
      <c r="AY2" s="449"/>
      <c r="AZ2" s="449"/>
      <c r="BA2" s="449"/>
      <c r="BB2" s="449"/>
      <c r="BC2" s="449"/>
      <c r="BD2" s="449"/>
      <c r="BE2" s="449"/>
      <c r="BF2" s="449"/>
      <c r="BG2" s="449"/>
      <c r="BH2" s="449"/>
      <c r="BI2" s="449"/>
      <c r="BJ2" s="449"/>
      <c r="BK2" s="449"/>
      <c r="BL2" s="449"/>
      <c r="BM2" s="449"/>
      <c r="BN2" s="449"/>
      <c r="BO2" s="449"/>
      <c r="BP2" s="449"/>
      <c r="BQ2" s="449"/>
      <c r="BR2" s="449"/>
    </row>
    <row r="3" spans="1:70" ht="15" customHeight="1">
      <c r="A3" s="487"/>
      <c r="B3" s="488"/>
      <c r="C3" s="488"/>
      <c r="D3" s="489"/>
      <c r="E3" s="495" t="s">
        <v>131</v>
      </c>
      <c r="F3" s="497"/>
      <c r="G3" s="497"/>
      <c r="H3" s="497"/>
      <c r="I3" s="497"/>
      <c r="J3" s="497"/>
      <c r="K3" s="497"/>
      <c r="L3" s="497"/>
      <c r="M3" s="497"/>
      <c r="N3" s="497"/>
      <c r="O3" s="497"/>
      <c r="P3" s="497"/>
      <c r="Q3" s="497"/>
      <c r="R3" s="497"/>
      <c r="S3" s="497"/>
      <c r="T3" s="497"/>
      <c r="U3" s="497"/>
      <c r="V3" s="497"/>
      <c r="W3" s="497"/>
      <c r="X3" s="497"/>
      <c r="Y3" s="497"/>
      <c r="Z3" s="497"/>
      <c r="AA3" s="497"/>
      <c r="AB3" s="497"/>
      <c r="AC3" s="497"/>
      <c r="AD3" s="497"/>
      <c r="AE3" s="496"/>
      <c r="AF3" s="492" t="s">
        <v>132</v>
      </c>
      <c r="AG3" s="493"/>
      <c r="AH3" s="493"/>
      <c r="AI3" s="493"/>
      <c r="AJ3" s="493"/>
      <c r="AK3" s="493"/>
      <c r="AL3" s="493"/>
      <c r="AM3" s="493"/>
      <c r="AN3" s="493"/>
      <c r="AO3" s="493"/>
      <c r="AP3" s="493"/>
      <c r="AQ3" s="493"/>
      <c r="AR3" s="493"/>
      <c r="AS3" s="493"/>
      <c r="AT3" s="493"/>
      <c r="AU3" s="493"/>
      <c r="AV3" s="493"/>
      <c r="AW3" s="494"/>
      <c r="AX3" s="54"/>
      <c r="AY3" s="495" t="s">
        <v>133</v>
      </c>
      <c r="AZ3" s="497"/>
      <c r="BA3" s="497"/>
      <c r="BB3" s="497"/>
      <c r="BC3" s="497"/>
      <c r="BD3" s="497"/>
      <c r="BE3" s="497"/>
      <c r="BF3" s="497"/>
      <c r="BG3" s="497"/>
      <c r="BH3" s="497"/>
      <c r="BI3" s="497"/>
      <c r="BJ3" s="497"/>
      <c r="BK3" s="497"/>
      <c r="BL3" s="497"/>
      <c r="BM3" s="497"/>
      <c r="BN3" s="497"/>
      <c r="BO3" s="497"/>
      <c r="BP3" s="497"/>
      <c r="BQ3" s="497"/>
      <c r="BR3" s="496"/>
    </row>
    <row r="4" spans="1:70" ht="15" customHeight="1">
      <c r="A4" s="478"/>
      <c r="B4" s="490"/>
      <c r="C4" s="490"/>
      <c r="D4" s="491"/>
      <c r="E4" s="498" t="s">
        <v>207</v>
      </c>
      <c r="F4" s="499"/>
      <c r="G4" s="499"/>
      <c r="H4" s="499"/>
      <c r="I4" s="499"/>
      <c r="J4" s="499"/>
      <c r="K4" s="499"/>
      <c r="L4" s="499"/>
      <c r="M4" s="499"/>
      <c r="N4" s="499"/>
      <c r="O4" s="499"/>
      <c r="P4" s="499"/>
      <c r="Q4" s="499"/>
      <c r="R4" s="499"/>
      <c r="S4" s="499"/>
      <c r="T4" s="499"/>
      <c r="U4" s="499"/>
      <c r="V4" s="499"/>
      <c r="W4" s="499"/>
      <c r="X4" s="499"/>
      <c r="Y4" s="499"/>
      <c r="Z4" s="499"/>
      <c r="AA4" s="499"/>
      <c r="AB4" s="499"/>
      <c r="AC4" s="499"/>
      <c r="AD4" s="499"/>
      <c r="AE4" s="500"/>
      <c r="AF4" s="492" t="s">
        <v>208</v>
      </c>
      <c r="AG4" s="493"/>
      <c r="AH4" s="493"/>
      <c r="AI4" s="493"/>
      <c r="AJ4" s="493"/>
      <c r="AK4" s="493"/>
      <c r="AL4" s="493"/>
      <c r="AM4" s="493"/>
      <c r="AN4" s="493"/>
      <c r="AO4" s="493"/>
      <c r="AP4" s="493"/>
      <c r="AQ4" s="493"/>
      <c r="AR4" s="493"/>
      <c r="AS4" s="493"/>
      <c r="AT4" s="493"/>
      <c r="AU4" s="493"/>
      <c r="AV4" s="493"/>
      <c r="AW4" s="494"/>
      <c r="AX4" s="55"/>
      <c r="AY4" s="501" t="s">
        <v>209</v>
      </c>
      <c r="AZ4" s="502"/>
      <c r="BA4" s="502"/>
      <c r="BB4" s="502"/>
      <c r="BC4" s="502"/>
      <c r="BD4" s="502"/>
      <c r="BE4" s="502"/>
      <c r="BF4" s="502"/>
      <c r="BG4" s="502"/>
      <c r="BH4" s="502"/>
      <c r="BI4" s="502"/>
      <c r="BJ4" s="502"/>
      <c r="BK4" s="502"/>
      <c r="BL4" s="502"/>
      <c r="BM4" s="502"/>
      <c r="BN4" s="502"/>
      <c r="BO4" s="502"/>
      <c r="BP4" s="502"/>
      <c r="BQ4" s="502"/>
      <c r="BR4" s="503"/>
    </row>
    <row r="5" spans="1:70" ht="12" customHeight="1">
      <c r="A5" s="495" t="s">
        <v>106</v>
      </c>
      <c r="B5" s="496"/>
      <c r="C5" s="495" t="s">
        <v>130</v>
      </c>
      <c r="D5" s="496"/>
      <c r="E5" s="449" t="s">
        <v>136</v>
      </c>
      <c r="F5" s="449"/>
      <c r="G5" s="449"/>
      <c r="H5" s="449"/>
      <c r="I5" s="449"/>
      <c r="J5" s="449"/>
      <c r="K5" s="449"/>
      <c r="L5" s="449"/>
      <c r="M5" s="449"/>
      <c r="N5" s="449"/>
      <c r="O5" s="449"/>
      <c r="P5" s="449"/>
      <c r="Q5" s="449"/>
      <c r="R5" s="449"/>
      <c r="S5" s="449"/>
      <c r="T5" s="449"/>
      <c r="U5" s="449"/>
      <c r="V5" s="449"/>
      <c r="W5" s="449"/>
      <c r="X5" s="449"/>
      <c r="Y5" s="449"/>
      <c r="Z5" s="449"/>
      <c r="AA5" s="449"/>
      <c r="AB5" s="449"/>
      <c r="AC5" s="449"/>
      <c r="AD5" s="449"/>
      <c r="AE5" s="449"/>
      <c r="AF5" s="449"/>
      <c r="AG5" s="449"/>
      <c r="AH5" s="449"/>
      <c r="AI5" s="449"/>
      <c r="AJ5" s="449"/>
      <c r="AK5" s="449"/>
      <c r="AL5" s="449"/>
      <c r="AM5" s="449"/>
      <c r="AN5" s="449"/>
      <c r="AO5" s="449"/>
      <c r="AP5" s="449"/>
      <c r="AQ5" s="449"/>
      <c r="AR5" s="449"/>
      <c r="AS5" s="449"/>
      <c r="AT5" s="449"/>
      <c r="AU5" s="449"/>
      <c r="AV5" s="449"/>
      <c r="AW5" s="449"/>
      <c r="AX5" s="449"/>
      <c r="AY5" s="449"/>
      <c r="AZ5" s="449"/>
      <c r="BA5" s="449"/>
      <c r="BB5" s="449"/>
      <c r="BC5" s="449"/>
      <c r="BD5" s="449"/>
      <c r="BE5" s="449"/>
      <c r="BF5" s="449"/>
      <c r="BG5" s="449"/>
      <c r="BH5" s="449"/>
      <c r="BI5" s="449"/>
      <c r="BJ5" s="449"/>
      <c r="BK5" s="449"/>
      <c r="BL5" s="449"/>
      <c r="BM5" s="449"/>
      <c r="BN5" s="449"/>
      <c r="BO5" s="449"/>
      <c r="BP5" s="449"/>
      <c r="BQ5" s="449"/>
      <c r="BR5" s="449"/>
    </row>
    <row r="6" spans="1:70">
      <c r="A6" s="498" t="s">
        <v>206</v>
      </c>
      <c r="B6" s="500"/>
      <c r="C6" s="498">
        <v>8</v>
      </c>
      <c r="D6" s="500"/>
      <c r="E6" s="449"/>
      <c r="F6" s="449"/>
      <c r="G6" s="449"/>
      <c r="H6" s="449"/>
      <c r="I6" s="449"/>
      <c r="J6" s="449"/>
      <c r="K6" s="449"/>
      <c r="L6" s="449"/>
      <c r="M6" s="449"/>
      <c r="N6" s="449"/>
      <c r="O6" s="449"/>
      <c r="P6" s="449"/>
      <c r="Q6" s="449"/>
      <c r="R6" s="449"/>
      <c r="S6" s="449"/>
      <c r="T6" s="449"/>
      <c r="U6" s="449"/>
      <c r="V6" s="449"/>
      <c r="W6" s="449"/>
      <c r="X6" s="449"/>
      <c r="Y6" s="449"/>
      <c r="Z6" s="449"/>
      <c r="AA6" s="449"/>
      <c r="AB6" s="449"/>
      <c r="AC6" s="449"/>
      <c r="AD6" s="449"/>
      <c r="AE6" s="449"/>
      <c r="AF6" s="449"/>
      <c r="AG6" s="449"/>
      <c r="AH6" s="449"/>
      <c r="AI6" s="449"/>
      <c r="AJ6" s="449"/>
      <c r="AK6" s="449"/>
      <c r="AL6" s="449"/>
      <c r="AM6" s="449"/>
      <c r="AN6" s="449"/>
      <c r="AO6" s="449"/>
      <c r="AP6" s="449"/>
      <c r="AQ6" s="449"/>
      <c r="AR6" s="449"/>
      <c r="AS6" s="449"/>
      <c r="AT6" s="449"/>
      <c r="AU6" s="449"/>
      <c r="AV6" s="449"/>
      <c r="AW6" s="449"/>
      <c r="AX6" s="449"/>
      <c r="AY6" s="449"/>
      <c r="AZ6" s="449"/>
      <c r="BA6" s="449"/>
      <c r="BB6" s="449"/>
      <c r="BC6" s="449"/>
      <c r="BD6" s="449"/>
      <c r="BE6" s="449"/>
      <c r="BF6" s="449"/>
      <c r="BG6" s="449"/>
      <c r="BH6" s="449"/>
      <c r="BI6" s="449"/>
      <c r="BJ6" s="449"/>
      <c r="BK6" s="449"/>
      <c r="BL6" s="449"/>
      <c r="BM6" s="449"/>
      <c r="BN6" s="449"/>
      <c r="BO6" s="449"/>
      <c r="BP6" s="449"/>
      <c r="BQ6" s="449"/>
      <c r="BR6" s="449"/>
    </row>
    <row r="7" spans="1:70">
      <c r="A7" s="26"/>
      <c r="B7" s="26"/>
      <c r="C7" s="47"/>
      <c r="D7" s="47"/>
      <c r="E7" s="47"/>
      <c r="F7" s="47"/>
      <c r="G7" s="47"/>
      <c r="H7" s="47"/>
      <c r="I7" s="26"/>
      <c r="J7" s="47"/>
      <c r="K7" s="26"/>
      <c r="L7" s="47"/>
      <c r="M7" s="47"/>
      <c r="N7" s="26"/>
      <c r="O7" s="47"/>
      <c r="P7" s="47"/>
      <c r="Q7" s="47"/>
      <c r="R7" s="47"/>
      <c r="S7" s="47"/>
      <c r="T7" s="47"/>
      <c r="U7" s="47"/>
      <c r="V7" s="47"/>
      <c r="W7" s="47"/>
      <c r="X7" s="47"/>
      <c r="Y7" s="47"/>
      <c r="Z7" s="47"/>
      <c r="AA7" s="47"/>
      <c r="AB7" s="47"/>
      <c r="AC7" s="47"/>
      <c r="AD7" s="47"/>
      <c r="AE7" s="47"/>
      <c r="AF7" s="47"/>
      <c r="AG7" s="47"/>
      <c r="AH7" s="47"/>
      <c r="AI7" s="47"/>
      <c r="AJ7" s="47"/>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row>
    <row r="8" spans="1:70" ht="21" customHeight="1">
      <c r="A8" s="447" t="s">
        <v>489</v>
      </c>
      <c r="B8" s="447"/>
      <c r="C8" s="447"/>
      <c r="D8" s="447"/>
      <c r="E8" s="451" t="s">
        <v>538</v>
      </c>
      <c r="F8" s="447"/>
      <c r="G8" s="447"/>
      <c r="H8" s="447"/>
      <c r="I8" s="447"/>
      <c r="J8" s="47"/>
      <c r="K8" s="26"/>
      <c r="L8" s="47"/>
      <c r="M8" s="47"/>
      <c r="N8" s="26"/>
      <c r="O8" s="47"/>
      <c r="P8" s="47"/>
      <c r="Q8" s="47"/>
      <c r="R8" s="47"/>
      <c r="S8" s="47"/>
      <c r="T8" s="47"/>
      <c r="U8" s="47"/>
      <c r="V8" s="47"/>
      <c r="W8" s="47"/>
      <c r="X8" s="47"/>
      <c r="Y8" s="47"/>
      <c r="Z8" s="47"/>
      <c r="AA8" s="47"/>
      <c r="AB8" s="47"/>
      <c r="AC8" s="47"/>
      <c r="AD8" s="47"/>
      <c r="AE8" s="47"/>
      <c r="AF8" s="47"/>
      <c r="AG8" s="47"/>
      <c r="AH8" s="47"/>
      <c r="AI8" s="47"/>
      <c r="AJ8" s="47"/>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row>
    <row r="9" spans="1:70" ht="12.75" thickBot="1">
      <c r="A9" s="26"/>
      <c r="B9" s="26"/>
      <c r="C9" s="47"/>
      <c r="D9" s="47"/>
      <c r="E9" s="47"/>
      <c r="F9" s="47"/>
      <c r="G9" s="47"/>
      <c r="H9" s="47"/>
      <c r="I9" s="26"/>
      <c r="J9" s="47"/>
      <c r="K9" s="26"/>
      <c r="L9" s="47"/>
      <c r="M9" s="47"/>
      <c r="N9" s="26"/>
      <c r="O9" s="47"/>
      <c r="P9" s="47"/>
      <c r="Q9" s="47"/>
      <c r="R9" s="47"/>
      <c r="S9" s="47"/>
      <c r="T9" s="47"/>
      <c r="U9" s="47"/>
      <c r="V9" s="47"/>
      <c r="W9" s="47"/>
      <c r="X9" s="47"/>
      <c r="Y9" s="47"/>
      <c r="Z9" s="47"/>
      <c r="AA9" s="47"/>
      <c r="AB9" s="47"/>
      <c r="AC9" s="47"/>
      <c r="AD9" s="47"/>
      <c r="AE9" s="47"/>
      <c r="AF9" s="47"/>
      <c r="AG9" s="47"/>
      <c r="AH9" s="47"/>
      <c r="AI9" s="47"/>
      <c r="AJ9" s="47"/>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c r="BM9" s="26"/>
      <c r="BN9" s="26"/>
      <c r="BO9" s="26"/>
      <c r="BP9" s="26"/>
      <c r="BQ9" s="26"/>
      <c r="BR9" s="26"/>
    </row>
    <row r="10" spans="1:70" ht="11.85" customHeight="1" thickBot="1">
      <c r="A10" s="452" t="s">
        <v>0</v>
      </c>
      <c r="B10" s="455" t="s">
        <v>1</v>
      </c>
      <c r="C10" s="455" t="s">
        <v>213</v>
      </c>
      <c r="D10" s="468" t="s">
        <v>54</v>
      </c>
      <c r="E10" s="469"/>
      <c r="F10" s="469"/>
      <c r="G10" s="469"/>
      <c r="H10" s="469"/>
      <c r="I10" s="469"/>
      <c r="J10" s="469"/>
      <c r="K10" s="470"/>
      <c r="L10" s="83"/>
      <c r="M10" s="84"/>
      <c r="N10" s="410" t="s">
        <v>223</v>
      </c>
      <c r="O10" s="411"/>
      <c r="P10" s="411"/>
      <c r="Q10" s="411"/>
      <c r="R10" s="411"/>
      <c r="S10" s="411"/>
      <c r="T10" s="411"/>
      <c r="U10" s="411"/>
      <c r="V10" s="411"/>
      <c r="W10" s="411"/>
      <c r="X10" s="411"/>
      <c r="Y10" s="411"/>
      <c r="Z10" s="411"/>
      <c r="AA10" s="411"/>
      <c r="AB10" s="411"/>
      <c r="AC10" s="411"/>
      <c r="AD10" s="411"/>
      <c r="AE10" s="411"/>
      <c r="AF10" s="411"/>
      <c r="AG10" s="411"/>
      <c r="AH10" s="411"/>
      <c r="AI10" s="411"/>
      <c r="AJ10" s="411"/>
      <c r="AK10" s="411"/>
      <c r="AL10" s="411"/>
      <c r="AM10" s="411"/>
      <c r="AN10" s="411"/>
      <c r="AO10" s="411"/>
      <c r="AP10" s="411"/>
      <c r="AQ10" s="411"/>
      <c r="AR10" s="411"/>
      <c r="AS10" s="411"/>
      <c r="AT10" s="411"/>
      <c r="AU10" s="411"/>
      <c r="AV10" s="411"/>
      <c r="AW10" s="411"/>
      <c r="AX10" s="411"/>
      <c r="AY10" s="411"/>
      <c r="AZ10" s="411"/>
      <c r="BA10" s="411"/>
      <c r="BB10" s="411"/>
      <c r="BC10" s="411"/>
      <c r="BD10" s="411"/>
      <c r="BE10" s="411"/>
      <c r="BF10" s="411"/>
      <c r="BG10" s="411"/>
      <c r="BH10" s="412"/>
      <c r="BI10" s="193"/>
      <c r="BJ10" s="406" t="s">
        <v>50</v>
      </c>
      <c r="BK10" s="407"/>
      <c r="BL10" s="407"/>
      <c r="BM10" s="407"/>
      <c r="BN10" s="407"/>
      <c r="BO10" s="408"/>
      <c r="BP10" s="408"/>
      <c r="BQ10" s="408"/>
      <c r="BR10" s="409"/>
    </row>
    <row r="11" spans="1:70" ht="11.85" customHeight="1" thickBot="1">
      <c r="A11" s="453"/>
      <c r="B11" s="456"/>
      <c r="C11" s="456"/>
      <c r="D11" s="474" t="s">
        <v>210</v>
      </c>
      <c r="E11" s="471" t="s">
        <v>227</v>
      </c>
      <c r="F11" s="472"/>
      <c r="G11" s="472"/>
      <c r="H11" s="472"/>
      <c r="I11" s="472"/>
      <c r="J11" s="472"/>
      <c r="K11" s="473"/>
      <c r="L11" s="83"/>
      <c r="M11" s="84"/>
      <c r="N11" s="427" t="s">
        <v>226</v>
      </c>
      <c r="O11" s="428"/>
      <c r="P11" s="429"/>
      <c r="Q11" s="410" t="s">
        <v>414</v>
      </c>
      <c r="R11" s="411"/>
      <c r="S11" s="411"/>
      <c r="T11" s="411"/>
      <c r="U11" s="411"/>
      <c r="V11" s="411"/>
      <c r="W11" s="411"/>
      <c r="X11" s="411"/>
      <c r="Y11" s="411"/>
      <c r="Z11" s="411"/>
      <c r="AA11" s="411"/>
      <c r="AB11" s="411"/>
      <c r="AC11" s="411"/>
      <c r="AD11" s="411"/>
      <c r="AE11" s="411"/>
      <c r="AF11" s="411"/>
      <c r="AG11" s="411"/>
      <c r="AH11" s="411"/>
      <c r="AI11" s="411"/>
      <c r="AJ11" s="411"/>
      <c r="AK11" s="412"/>
      <c r="AL11" s="476" t="s">
        <v>225</v>
      </c>
      <c r="AM11" s="476" t="s">
        <v>137</v>
      </c>
      <c r="AN11" s="410" t="s">
        <v>228</v>
      </c>
      <c r="AO11" s="411"/>
      <c r="AP11" s="411"/>
      <c r="AQ11" s="411"/>
      <c r="AR11" s="411"/>
      <c r="AS11" s="411"/>
      <c r="AT11" s="411"/>
      <c r="AU11" s="411"/>
      <c r="AV11" s="411"/>
      <c r="AW11" s="411"/>
      <c r="AX11" s="411"/>
      <c r="AY11" s="411"/>
      <c r="AZ11" s="411"/>
      <c r="BA11" s="411"/>
      <c r="BB11" s="411"/>
      <c r="BC11" s="411"/>
      <c r="BD11" s="411"/>
      <c r="BE11" s="411"/>
      <c r="BF11" s="412"/>
      <c r="BG11" s="413" t="s">
        <v>42</v>
      </c>
      <c r="BH11" s="414"/>
      <c r="BI11" s="94"/>
      <c r="BJ11" s="415" t="s">
        <v>50</v>
      </c>
      <c r="BK11" s="435" t="s">
        <v>51</v>
      </c>
      <c r="BL11" s="436"/>
      <c r="BM11" s="436"/>
      <c r="BN11" s="436"/>
      <c r="BO11" s="415" t="s">
        <v>211</v>
      </c>
      <c r="BP11" s="415" t="s">
        <v>283</v>
      </c>
      <c r="BQ11" s="415" t="s">
        <v>231</v>
      </c>
      <c r="BR11" s="417" t="s">
        <v>52</v>
      </c>
    </row>
    <row r="12" spans="1:70" s="11" customFormat="1" ht="87" customHeight="1" thickBot="1">
      <c r="A12" s="454"/>
      <c r="B12" s="457"/>
      <c r="C12" s="458"/>
      <c r="D12" s="475"/>
      <c r="E12" s="87" t="s">
        <v>219</v>
      </c>
      <c r="F12" s="88" t="s">
        <v>281</v>
      </c>
      <c r="G12" s="87" t="s">
        <v>220</v>
      </c>
      <c r="H12" s="88" t="s">
        <v>281</v>
      </c>
      <c r="I12" s="87" t="s">
        <v>221</v>
      </c>
      <c r="J12" s="89" t="s">
        <v>281</v>
      </c>
      <c r="K12" s="90" t="s">
        <v>222</v>
      </c>
      <c r="L12" s="91" t="s">
        <v>281</v>
      </c>
      <c r="M12" s="92" t="s">
        <v>282</v>
      </c>
      <c r="N12" s="86" t="s">
        <v>212</v>
      </c>
      <c r="O12" s="86" t="s">
        <v>138</v>
      </c>
      <c r="P12" s="86" t="s">
        <v>44</v>
      </c>
      <c r="Q12" s="168" t="s">
        <v>139</v>
      </c>
      <c r="R12" s="168" t="s">
        <v>140</v>
      </c>
      <c r="S12" s="168" t="s">
        <v>141</v>
      </c>
      <c r="T12" s="168" t="s">
        <v>142</v>
      </c>
      <c r="U12" s="169" t="s">
        <v>143</v>
      </c>
      <c r="V12" s="170" t="s">
        <v>144</v>
      </c>
      <c r="W12" s="170" t="s">
        <v>145</v>
      </c>
      <c r="X12" s="170" t="s">
        <v>146</v>
      </c>
      <c r="Y12" s="170" t="s">
        <v>147</v>
      </c>
      <c r="Z12" s="170" t="s">
        <v>148</v>
      </c>
      <c r="AA12" s="170" t="s">
        <v>149</v>
      </c>
      <c r="AB12" s="170" t="s">
        <v>150</v>
      </c>
      <c r="AC12" s="170" t="s">
        <v>151</v>
      </c>
      <c r="AD12" s="170" t="s">
        <v>152</v>
      </c>
      <c r="AE12" s="170" t="s">
        <v>153</v>
      </c>
      <c r="AF12" s="170" t="s">
        <v>154</v>
      </c>
      <c r="AG12" s="170" t="s">
        <v>155</v>
      </c>
      <c r="AH12" s="170" t="s">
        <v>156</v>
      </c>
      <c r="AI12" s="170" t="s">
        <v>157</v>
      </c>
      <c r="AJ12" s="171" t="s">
        <v>158</v>
      </c>
      <c r="AK12" s="171" t="s">
        <v>224</v>
      </c>
      <c r="AL12" s="477"/>
      <c r="AM12" s="477"/>
      <c r="AN12" s="173" t="s">
        <v>43</v>
      </c>
      <c r="AO12" s="173" t="s">
        <v>159</v>
      </c>
      <c r="AP12" s="171" t="s">
        <v>158</v>
      </c>
      <c r="AQ12" s="171" t="s">
        <v>160</v>
      </c>
      <c r="AR12" s="171" t="s">
        <v>158</v>
      </c>
      <c r="AS12" s="171" t="s">
        <v>161</v>
      </c>
      <c r="AT12" s="171" t="s">
        <v>158</v>
      </c>
      <c r="AU12" s="171" t="s">
        <v>162</v>
      </c>
      <c r="AV12" s="171" t="s">
        <v>158</v>
      </c>
      <c r="AW12" s="171" t="s">
        <v>163</v>
      </c>
      <c r="AX12" s="171" t="s">
        <v>158</v>
      </c>
      <c r="AY12" s="171" t="s">
        <v>164</v>
      </c>
      <c r="AZ12" s="171" t="s">
        <v>158</v>
      </c>
      <c r="BA12" s="171" t="s">
        <v>488</v>
      </c>
      <c r="BB12" s="171" t="s">
        <v>158</v>
      </c>
      <c r="BC12" s="171" t="s">
        <v>166</v>
      </c>
      <c r="BD12" s="171" t="s">
        <v>229</v>
      </c>
      <c r="BE12" s="171" t="s">
        <v>167</v>
      </c>
      <c r="BF12" s="171" t="s">
        <v>168</v>
      </c>
      <c r="BG12" s="93" t="s">
        <v>135</v>
      </c>
      <c r="BH12" s="94" t="s">
        <v>3</v>
      </c>
      <c r="BI12" s="209" t="s">
        <v>544</v>
      </c>
      <c r="BJ12" s="440"/>
      <c r="BK12" s="85" t="s">
        <v>230</v>
      </c>
      <c r="BL12" s="134" t="s">
        <v>486</v>
      </c>
      <c r="BM12" s="95" t="s">
        <v>482</v>
      </c>
      <c r="BN12" s="177" t="s">
        <v>487</v>
      </c>
      <c r="BO12" s="416"/>
      <c r="BP12" s="416"/>
      <c r="BQ12" s="416"/>
      <c r="BR12" s="418"/>
    </row>
    <row r="13" spans="1:70" ht="66" customHeight="1">
      <c r="A13" s="424" t="s">
        <v>94</v>
      </c>
      <c r="B13" s="513" t="s">
        <v>558</v>
      </c>
      <c r="C13" s="465" t="s">
        <v>6</v>
      </c>
      <c r="D13" s="430" t="s">
        <v>559</v>
      </c>
      <c r="E13" s="402" t="s">
        <v>179</v>
      </c>
      <c r="F13" s="393"/>
      <c r="G13" s="402" t="s">
        <v>179</v>
      </c>
      <c r="H13" s="393"/>
      <c r="I13" s="402" t="s">
        <v>179</v>
      </c>
      <c r="J13" s="396"/>
      <c r="K13" s="402" t="s">
        <v>179</v>
      </c>
      <c r="L13" s="399">
        <f>IF(K13="SI",25%,0%)</f>
        <v>0.25</v>
      </c>
      <c r="M13" s="399">
        <f>F13+H13+J13+L13</f>
        <v>0.25</v>
      </c>
      <c r="N13" s="387" t="s">
        <v>478</v>
      </c>
      <c r="O13" s="448" t="str">
        <f>+IF(N13="NO SE HA PRESENTADO EN LOS ULTIMOS 5 AÑOS","RARA VEZ",IF(N13="AL MENOS 1 VEZ EN LOS ULTIMOS 5 AÑOS","IMPROBABLE",IF(N13="AL MENOS 1 VEZ EN LOS ULTIMOS 2 AÑOS","POSIBLE",IF(N13="AL MENOS 1 VEZ EN EL ULTIMO AÑO","PROBABLE",IF(N13="MAS DE 1 VEZ AL AÑO","CASI SEGURO","ERROR")))))</f>
        <v>RARA VEZ</v>
      </c>
      <c r="P13" s="387" t="str">
        <f>+IF(O13="RARA VEZ","20%",IF(O13="IMPROBABLE","40%",IF(O13="POSIBLE","60%",IF(O13="PROBABLE","80%",IF(O13="CASI SEGURO","100%","ERROR")))))</f>
        <v>20%</v>
      </c>
      <c r="Q13" s="506" t="s">
        <v>179</v>
      </c>
      <c r="R13" s="506" t="s">
        <v>179</v>
      </c>
      <c r="S13" s="506" t="s">
        <v>189</v>
      </c>
      <c r="T13" s="506" t="s">
        <v>189</v>
      </c>
      <c r="U13" s="506" t="s">
        <v>179</v>
      </c>
      <c r="V13" s="506" t="s">
        <v>179</v>
      </c>
      <c r="W13" s="506" t="s">
        <v>179</v>
      </c>
      <c r="X13" s="506" t="s">
        <v>189</v>
      </c>
      <c r="Y13" s="506" t="s">
        <v>189</v>
      </c>
      <c r="Z13" s="506" t="s">
        <v>179</v>
      </c>
      <c r="AA13" s="506" t="s">
        <v>179</v>
      </c>
      <c r="AB13" s="506" t="s">
        <v>179</v>
      </c>
      <c r="AC13" s="506" t="s">
        <v>179</v>
      </c>
      <c r="AD13" s="506" t="s">
        <v>179</v>
      </c>
      <c r="AE13" s="506" t="s">
        <v>189</v>
      </c>
      <c r="AF13" s="506" t="s">
        <v>189</v>
      </c>
      <c r="AG13" s="506" t="s">
        <v>189</v>
      </c>
      <c r="AH13" s="506" t="s">
        <v>189</v>
      </c>
      <c r="AI13" s="506" t="s">
        <v>189</v>
      </c>
      <c r="AJ13" s="391">
        <f>COUNTIF(Q13:AI15,"SI")</f>
        <v>10</v>
      </c>
      <c r="AK13" s="481" t="str">
        <f t="shared" ref="AK13" si="0">+IF(AND(AJ13&gt;0,AJ13&lt;6),"MODERADO",IF(AJ13&gt;=12,"CATASTRÓFICO",IF(AND(AJ13&gt;5,AJ13&lt;12),"MAYOR","")))</f>
        <v>MAYOR</v>
      </c>
      <c r="AL13" s="478"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ALTO</v>
      </c>
      <c r="AM13" s="545" t="s">
        <v>560</v>
      </c>
      <c r="AN13" s="390" t="s">
        <v>561</v>
      </c>
      <c r="AO13" s="390" t="s">
        <v>172</v>
      </c>
      <c r="AP13" s="165">
        <f>IF(AO13="Asignado",15,0)</f>
        <v>15</v>
      </c>
      <c r="AQ13" s="390" t="s">
        <v>173</v>
      </c>
      <c r="AR13" s="165">
        <f>IF(AQ13="adecuado",15,0)</f>
        <v>15</v>
      </c>
      <c r="AS13" s="390" t="s">
        <v>174</v>
      </c>
      <c r="AT13" s="165">
        <f>IF(AS13="Oportuna",15,0)</f>
        <v>15</v>
      </c>
      <c r="AU13" s="390" t="s">
        <v>175</v>
      </c>
      <c r="AV13" s="165">
        <f>IF(AU13="Prevenir",15,IF(AU13="Detectar",10,0))</f>
        <v>15</v>
      </c>
      <c r="AW13" s="390" t="s">
        <v>176</v>
      </c>
      <c r="AX13" s="165">
        <f>IF(AW13="Confiable",15,0)</f>
        <v>15</v>
      </c>
      <c r="AY13" s="390" t="s">
        <v>177</v>
      </c>
      <c r="AZ13" s="165">
        <f>IF(AY13="Se investigan y resuelven oportunamente",15,0)</f>
        <v>15</v>
      </c>
      <c r="BA13" s="390" t="s">
        <v>178</v>
      </c>
      <c r="BB13" s="165">
        <f>IF(BA13="Completa",10,IF(BA13="Incompleta",5,0))</f>
        <v>10</v>
      </c>
      <c r="BC13" s="165">
        <f>BB13+AZ13+AX13+AV13+AT13+AR13+AP13</f>
        <v>100</v>
      </c>
      <c r="BD13" s="174" t="str">
        <f>IF(BC13&gt;95,"FUERTE",IF(AND(BC13&lt;95.01,BC13&gt;85.02),"MODERADO",IF(AND(BC13&lt;85.01,BC13&gt;1),"DEBIL","ESTABLECER CONTROL")))</f>
        <v>FUERTE</v>
      </c>
      <c r="BE13" s="425">
        <f>AVERAGE(BC13:BC15)</f>
        <v>33.333333333333336</v>
      </c>
      <c r="BF13" s="422" t="str">
        <f>IF(BE13&gt;95,"FUERTE",IF(AND(BE13&lt;95.01,BE13&gt;85.02),"MODERADO",IF(AND(BE13&lt;85.01,BE13&gt;1),"DEBIL","0")))</f>
        <v>DEBIL</v>
      </c>
      <c r="BG13" s="42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21" t="str">
        <f>AK13</f>
        <v>MAYOR</v>
      </c>
      <c r="BI13" s="421" t="s">
        <v>562</v>
      </c>
      <c r="BJ13" s="437" t="s">
        <v>280</v>
      </c>
      <c r="BK13" s="179" t="s">
        <v>563</v>
      </c>
      <c r="BL13" s="179" t="s">
        <v>564</v>
      </c>
      <c r="BM13" s="133" t="s">
        <v>757</v>
      </c>
      <c r="BN13" s="133" t="s">
        <v>758</v>
      </c>
      <c r="BO13" s="443" t="s">
        <v>565</v>
      </c>
      <c r="BP13" s="795">
        <v>46142</v>
      </c>
      <c r="BQ13" s="136" t="s">
        <v>788</v>
      </c>
      <c r="BR13" s="167" t="s">
        <v>76</v>
      </c>
    </row>
    <row r="14" spans="1:70" ht="57.95" customHeight="1">
      <c r="A14" s="422"/>
      <c r="B14" s="514"/>
      <c r="C14" s="466"/>
      <c r="D14" s="431"/>
      <c r="E14" s="403"/>
      <c r="F14" s="394"/>
      <c r="G14" s="403"/>
      <c r="H14" s="394"/>
      <c r="I14" s="403"/>
      <c r="J14" s="397"/>
      <c r="K14" s="403"/>
      <c r="L14" s="400"/>
      <c r="M14" s="400"/>
      <c r="N14" s="388"/>
      <c r="O14" s="449"/>
      <c r="P14" s="388"/>
      <c r="Q14" s="388"/>
      <c r="R14" s="388"/>
      <c r="S14" s="388"/>
      <c r="T14" s="388"/>
      <c r="U14" s="388"/>
      <c r="V14" s="388"/>
      <c r="W14" s="388"/>
      <c r="X14" s="388"/>
      <c r="Y14" s="388"/>
      <c r="Z14" s="388"/>
      <c r="AA14" s="388"/>
      <c r="AB14" s="388"/>
      <c r="AC14" s="388"/>
      <c r="AD14" s="388"/>
      <c r="AE14" s="388"/>
      <c r="AF14" s="388"/>
      <c r="AG14" s="388"/>
      <c r="AH14" s="388"/>
      <c r="AI14" s="388"/>
      <c r="AJ14" s="391"/>
      <c r="AK14" s="482"/>
      <c r="AL14" s="479"/>
      <c r="AM14" s="546"/>
      <c r="AN14" s="391"/>
      <c r="AO14" s="391"/>
      <c r="AP14" s="132">
        <f t="shared" ref="AP14:AP15" si="1">IF(AO14="Asignado",15,0)</f>
        <v>0</v>
      </c>
      <c r="AQ14" s="391"/>
      <c r="AR14" s="132">
        <f t="shared" ref="AR14:AR15" si="2">IF(AQ14="adecuado",15,0)</f>
        <v>0</v>
      </c>
      <c r="AS14" s="391"/>
      <c r="AT14" s="132">
        <f t="shared" ref="AT14:AT15" si="3">IF(AS14="Oportuna",15,0)</f>
        <v>0</v>
      </c>
      <c r="AU14" s="391"/>
      <c r="AV14" s="132">
        <f t="shared" ref="AV14:AV15" si="4">IF(AU14="Prevenir",15,IF(AU14="Detectar",10,0))</f>
        <v>0</v>
      </c>
      <c r="AW14" s="391"/>
      <c r="AX14" s="132">
        <f t="shared" ref="AX14:AX15" si="5">IF(AW14="Confiable",15,0)</f>
        <v>0</v>
      </c>
      <c r="AY14" s="391"/>
      <c r="AZ14" s="132">
        <f t="shared" ref="AZ14:AZ15" si="6">IF(AY14="Se investigan y resuelven oportunamente",15,0)</f>
        <v>0</v>
      </c>
      <c r="BA14" s="391"/>
      <c r="BB14" s="132">
        <f t="shared" ref="BB14:BB15" si="7">IF(BA14="Completa",10,IF(BA14="Incompleta",5,0))</f>
        <v>0</v>
      </c>
      <c r="BC14" s="132">
        <f t="shared" ref="BC14:BC15" si="8">BB14+AZ14+AX14+AV14+AT14+AR14+AP14</f>
        <v>0</v>
      </c>
      <c r="BD14" s="175" t="str">
        <f>IF(BC14&gt;95,"FUERTE",IF(AND(BC14&lt;95.01,BC14&gt;85.02),"MODERADO",IF(AND(BC14&lt;85.01,BC14&gt;1),"DEBIL","ESTABLECER CONTROL")))</f>
        <v>ESTABLECER CONTROL</v>
      </c>
      <c r="BE14" s="425"/>
      <c r="BF14" s="422"/>
      <c r="BG14" s="422"/>
      <c r="BH14" s="422"/>
      <c r="BI14" s="438"/>
      <c r="BJ14" s="391"/>
      <c r="BK14" s="218" t="s">
        <v>566</v>
      </c>
      <c r="BL14" s="218" t="s">
        <v>564</v>
      </c>
      <c r="BM14" s="207">
        <v>46174</v>
      </c>
      <c r="BN14" s="207">
        <v>46371</v>
      </c>
      <c r="BO14" s="444"/>
      <c r="BP14" s="796">
        <v>46142</v>
      </c>
      <c r="BQ14" s="219" t="s">
        <v>789</v>
      </c>
      <c r="BR14" s="220" t="s">
        <v>76</v>
      </c>
    </row>
    <row r="15" spans="1:70" ht="50.1" customHeight="1" thickBot="1">
      <c r="A15" s="507"/>
      <c r="B15" s="515"/>
      <c r="C15" s="467"/>
      <c r="D15" s="432"/>
      <c r="E15" s="404"/>
      <c r="F15" s="395"/>
      <c r="G15" s="404"/>
      <c r="H15" s="395"/>
      <c r="I15" s="404"/>
      <c r="J15" s="398"/>
      <c r="K15" s="404"/>
      <c r="L15" s="401"/>
      <c r="M15" s="401"/>
      <c r="N15" s="389"/>
      <c r="O15" s="450"/>
      <c r="P15" s="389"/>
      <c r="Q15" s="388"/>
      <c r="R15" s="388"/>
      <c r="S15" s="388"/>
      <c r="T15" s="388"/>
      <c r="U15" s="388"/>
      <c r="V15" s="388"/>
      <c r="W15" s="388"/>
      <c r="X15" s="388"/>
      <c r="Y15" s="388"/>
      <c r="Z15" s="388"/>
      <c r="AA15" s="388"/>
      <c r="AB15" s="388"/>
      <c r="AC15" s="388"/>
      <c r="AD15" s="388"/>
      <c r="AE15" s="388"/>
      <c r="AF15" s="388"/>
      <c r="AG15" s="388"/>
      <c r="AH15" s="388"/>
      <c r="AI15" s="388"/>
      <c r="AJ15" s="392"/>
      <c r="AK15" s="483"/>
      <c r="AL15" s="480"/>
      <c r="AM15" s="547"/>
      <c r="AN15" s="392"/>
      <c r="AO15" s="392"/>
      <c r="AP15" s="166">
        <f t="shared" si="1"/>
        <v>0</v>
      </c>
      <c r="AQ15" s="392"/>
      <c r="AR15" s="166">
        <f t="shared" si="2"/>
        <v>0</v>
      </c>
      <c r="AS15" s="392"/>
      <c r="AT15" s="166">
        <f t="shared" si="3"/>
        <v>0</v>
      </c>
      <c r="AU15" s="392"/>
      <c r="AV15" s="166">
        <f t="shared" si="4"/>
        <v>0</v>
      </c>
      <c r="AW15" s="392"/>
      <c r="AX15" s="166">
        <f t="shared" si="5"/>
        <v>0</v>
      </c>
      <c r="AY15" s="392"/>
      <c r="AZ15" s="166">
        <f t="shared" si="6"/>
        <v>0</v>
      </c>
      <c r="BA15" s="392"/>
      <c r="BB15" s="166">
        <f t="shared" si="7"/>
        <v>0</v>
      </c>
      <c r="BC15" s="166">
        <f t="shared" si="8"/>
        <v>0</v>
      </c>
      <c r="BD15" s="176" t="str">
        <f t="shared" ref="BD15" si="9">IF(BC15&gt;95,"FUERTE",IF(AND(BC15&lt;95.01,BC15&gt;85.02),"MODERADO",IF(AND(BC15&lt;85.01,BC15&gt;1),"DEBIL","ESTABLECER CONTROL")))</f>
        <v>ESTABLECER CONTROL</v>
      </c>
      <c r="BE15" s="426"/>
      <c r="BF15" s="423"/>
      <c r="BG15" s="423"/>
      <c r="BH15" s="423"/>
      <c r="BI15" s="439"/>
      <c r="BJ15" s="392"/>
      <c r="BK15" s="228" t="s">
        <v>567</v>
      </c>
      <c r="BL15" s="228" t="s">
        <v>564</v>
      </c>
      <c r="BM15" s="229">
        <v>46174</v>
      </c>
      <c r="BN15" s="229">
        <v>46371</v>
      </c>
      <c r="BO15" s="445"/>
      <c r="BP15" s="801">
        <v>46142</v>
      </c>
      <c r="BQ15" s="230" t="s">
        <v>790</v>
      </c>
      <c r="BR15" s="231" t="s">
        <v>76</v>
      </c>
    </row>
    <row r="16" spans="1:70">
      <c r="O16" s="47"/>
    </row>
    <row r="17" spans="15:15">
      <c r="O17" s="47"/>
    </row>
    <row r="18" spans="15:15">
      <c r="O18" s="47"/>
    </row>
    <row r="19" spans="15:15">
      <c r="O19" s="47"/>
    </row>
    <row r="20" spans="15:15">
      <c r="O20" s="47"/>
    </row>
    <row r="21" spans="15:15">
      <c r="O21" s="47"/>
    </row>
    <row r="22" spans="15:15">
      <c r="O22" s="47"/>
    </row>
    <row r="23" spans="15:15">
      <c r="O23" s="47"/>
    </row>
    <row r="24" spans="15:15">
      <c r="O24" s="47"/>
    </row>
    <row r="25" spans="15:15">
      <c r="O25" s="47"/>
    </row>
    <row r="26" spans="15:15">
      <c r="O26" s="47"/>
    </row>
    <row r="27" spans="15:15">
      <c r="O27" s="47"/>
    </row>
    <row r="28" spans="15:15">
      <c r="O28" s="47"/>
    </row>
    <row r="29" spans="15:15">
      <c r="O29" s="47"/>
    </row>
    <row r="30" spans="15:15">
      <c r="O30" s="47"/>
    </row>
    <row r="31" spans="15:15">
      <c r="O31" s="47"/>
    </row>
    <row r="32" spans="15:15">
      <c r="O32" s="47"/>
    </row>
    <row r="33" spans="15:15">
      <c r="O33" s="47"/>
    </row>
    <row r="34" spans="15:15">
      <c r="O34" s="47"/>
    </row>
    <row r="35" spans="15:15">
      <c r="O35" s="47"/>
    </row>
    <row r="36" spans="15:15">
      <c r="O36" s="47"/>
    </row>
    <row r="37" spans="15:15">
      <c r="O37" s="47"/>
    </row>
    <row r="38" spans="15:15">
      <c r="O38" s="47"/>
    </row>
    <row r="39" spans="15:15">
      <c r="O39" s="47"/>
    </row>
    <row r="40" spans="15:15">
      <c r="O40" s="47"/>
    </row>
    <row r="41" spans="15:15">
      <c r="O41" s="47"/>
    </row>
    <row r="42" spans="15:15">
      <c r="O42" s="47"/>
    </row>
    <row r="43" spans="15:15">
      <c r="O43" s="47"/>
    </row>
    <row r="44" spans="15:15">
      <c r="O44" s="47"/>
    </row>
    <row r="45" spans="15:15">
      <c r="O45" s="47"/>
    </row>
    <row r="46" spans="15:15">
      <c r="O46" s="47"/>
    </row>
    <row r="47" spans="15:15">
      <c r="O47" s="47"/>
    </row>
    <row r="48" spans="15:15">
      <c r="O48" s="47"/>
    </row>
    <row r="49" spans="15:15">
      <c r="O49" s="47"/>
    </row>
    <row r="50" spans="15:15">
      <c r="O50" s="47"/>
    </row>
    <row r="51" spans="15:15">
      <c r="O51" s="47"/>
    </row>
    <row r="52" spans="15:15">
      <c r="O52" s="47"/>
    </row>
    <row r="53" spans="15:15">
      <c r="O53" s="47"/>
    </row>
    <row r="54" spans="15:15">
      <c r="O54" s="47"/>
    </row>
    <row r="55" spans="15:15">
      <c r="O55" s="47"/>
    </row>
    <row r="56" spans="15:15">
      <c r="O56" s="47"/>
    </row>
    <row r="57" spans="15:15">
      <c r="O57" s="47"/>
    </row>
    <row r="58" spans="15:15">
      <c r="O58" s="47"/>
    </row>
    <row r="59" spans="15:15">
      <c r="O59" s="47"/>
    </row>
    <row r="60" spans="15:15">
      <c r="O60" s="47"/>
    </row>
    <row r="61" spans="15:15">
      <c r="O61" s="47"/>
    </row>
    <row r="62" spans="15:15">
      <c r="O62" s="47"/>
    </row>
    <row r="63" spans="15:15">
      <c r="O63" s="47"/>
    </row>
    <row r="64" spans="15:15">
      <c r="O64" s="47"/>
    </row>
    <row r="65" spans="15:15">
      <c r="O65" s="47"/>
    </row>
  </sheetData>
  <sheetProtection formatCells="0" formatRows="0"/>
  <dataConsolidate/>
  <mergeCells count="89">
    <mergeCell ref="BI13:BI15"/>
    <mergeCell ref="BJ13:BJ15"/>
    <mergeCell ref="BO13:BO15"/>
    <mergeCell ref="BH13:BH15"/>
    <mergeCell ref="AK13:AK15"/>
    <mergeCell ref="AL13:AL15"/>
    <mergeCell ref="BE13:BE15"/>
    <mergeCell ref="BF13:BF15"/>
    <mergeCell ref="BG13:BG15"/>
    <mergeCell ref="AM13:AM15"/>
    <mergeCell ref="AN13:AN15"/>
    <mergeCell ref="AO13:AO15"/>
    <mergeCell ref="AQ13:AQ15"/>
    <mergeCell ref="AS13:AS15"/>
    <mergeCell ref="AU13:AU15"/>
    <mergeCell ref="AW13:AW15"/>
    <mergeCell ref="AY13:AY15"/>
    <mergeCell ref="BA13:BA15"/>
    <mergeCell ref="V13:V15"/>
    <mergeCell ref="W13:W15"/>
    <mergeCell ref="AJ13:AJ15"/>
    <mergeCell ref="Y13:Y15"/>
    <mergeCell ref="Z13:Z15"/>
    <mergeCell ref="AA13:AA15"/>
    <mergeCell ref="AB13:AB15"/>
    <mergeCell ref="AC13:AC15"/>
    <mergeCell ref="AD13:AD15"/>
    <mergeCell ref="AE13:AE15"/>
    <mergeCell ref="AF13:AF15"/>
    <mergeCell ref="AG13:AG15"/>
    <mergeCell ref="AH13:AH15"/>
    <mergeCell ref="AI13:AI15"/>
    <mergeCell ref="Q13:Q15"/>
    <mergeCell ref="R13:R15"/>
    <mergeCell ref="S13:S15"/>
    <mergeCell ref="T13:T15"/>
    <mergeCell ref="U13:U15"/>
    <mergeCell ref="A13:A15"/>
    <mergeCell ref="B13:B15"/>
    <mergeCell ref="C13:C15"/>
    <mergeCell ref="D13:D15"/>
    <mergeCell ref="E13:E15"/>
    <mergeCell ref="F13:F15"/>
    <mergeCell ref="AL11:AL12"/>
    <mergeCell ref="AM11:AM12"/>
    <mergeCell ref="AN11:BF11"/>
    <mergeCell ref="BG11:BH11"/>
    <mergeCell ref="L13:L15"/>
    <mergeCell ref="G13:G15"/>
    <mergeCell ref="H13:H15"/>
    <mergeCell ref="I13:I15"/>
    <mergeCell ref="J13:J15"/>
    <mergeCell ref="K13:K15"/>
    <mergeCell ref="X13:X15"/>
    <mergeCell ref="M13:M15"/>
    <mergeCell ref="N13:N15"/>
    <mergeCell ref="O13:O15"/>
    <mergeCell ref="P13:P15"/>
    <mergeCell ref="A10:A12"/>
    <mergeCell ref="B10:B12"/>
    <mergeCell ref="C10:C12"/>
    <mergeCell ref="D10:K10"/>
    <mergeCell ref="N10:BH10"/>
    <mergeCell ref="BJ10:BR10"/>
    <mergeCell ref="D11:D12"/>
    <mergeCell ref="E11:K11"/>
    <mergeCell ref="N11:P11"/>
    <mergeCell ref="Q11:AK11"/>
    <mergeCell ref="BO11:BO12"/>
    <mergeCell ref="BP11:BP12"/>
    <mergeCell ref="BQ11:BQ12"/>
    <mergeCell ref="BR11:BR12"/>
    <mergeCell ref="BJ11:BJ12"/>
    <mergeCell ref="BK11:BN11"/>
    <mergeCell ref="A8:D8"/>
    <mergeCell ref="E8:I8"/>
    <mergeCell ref="A1:D4"/>
    <mergeCell ref="E1:BR2"/>
    <mergeCell ref="E3:AE3"/>
    <mergeCell ref="AF3:AW3"/>
    <mergeCell ref="AY3:BR3"/>
    <mergeCell ref="E4:AE4"/>
    <mergeCell ref="AF4:AW4"/>
    <mergeCell ref="AY4:BR4"/>
    <mergeCell ref="A5:B5"/>
    <mergeCell ref="C5:D5"/>
    <mergeCell ref="E5:BR6"/>
    <mergeCell ref="A6:B6"/>
    <mergeCell ref="C6:D6"/>
  </mergeCells>
  <conditionalFormatting sqref="D13:D15">
    <cfRule type="expression" dxfId="405" priority="26">
      <formula>#REF!&gt;=100%</formula>
    </cfRule>
    <cfRule type="expression" dxfId="404" priority="27">
      <formula>#REF!&lt;100%</formula>
    </cfRule>
    <cfRule type="expression" dxfId="403" priority="28">
      <formula>$M$13&lt;100%</formula>
    </cfRule>
    <cfRule type="expression" dxfId="402" priority="29">
      <formula>$M$13&gt;=100%</formula>
    </cfRule>
  </conditionalFormatting>
  <conditionalFormatting sqref="N13:O13">
    <cfRule type="containsText" dxfId="401" priority="18" operator="containsText" text="RARA VEZ">
      <formula>NOT(ISERROR(SEARCH("RARA VEZ",N13)))</formula>
    </cfRule>
    <cfRule type="containsText" dxfId="400" priority="19" operator="containsText" text="IMPROBABLE">
      <formula>NOT(ISERROR(SEARCH("IMPROBABLE",N13)))</formula>
    </cfRule>
    <cfRule type="containsText" dxfId="399" priority="20" operator="containsText" text="POSIBLE">
      <formula>NOT(ISERROR(SEARCH("POSIBLE",N13)))</formula>
    </cfRule>
    <cfRule type="containsText" dxfId="398" priority="21" operator="containsText" text="PROBABLE">
      <formula>NOT(ISERROR(SEARCH("PROBABLE",N13)))</formula>
    </cfRule>
    <cfRule type="containsText" dxfId="397" priority="22" operator="containsText" text="CASI SEGURO">
      <formula>NOT(ISERROR(SEARCH("CASI SEGURO",N13)))</formula>
    </cfRule>
  </conditionalFormatting>
  <conditionalFormatting sqref="AK13:AK15">
    <cfRule type="containsText" dxfId="396" priority="23" operator="containsText" text="CATASTRÓFICO">
      <formula>NOT(ISERROR(SEARCH("CATASTRÓFICO",AK13)))</formula>
    </cfRule>
    <cfRule type="containsText" dxfId="395" priority="24" operator="containsText" text="MAYOR">
      <formula>NOT(ISERROR(SEARCH("MAYOR",AK13)))</formula>
    </cfRule>
    <cfRule type="containsText" dxfId="394" priority="25" operator="containsText" text="MODERADO">
      <formula>NOT(ISERROR(SEARCH("MODERADO",AK13)))</formula>
    </cfRule>
  </conditionalFormatting>
  <conditionalFormatting sqref="AL13">
    <cfRule type="containsText" dxfId="393" priority="14" operator="containsText" text="EXTREMO">
      <formula>NOT(ISERROR(SEARCH("EXTREMO",AL13)))</formula>
    </cfRule>
    <cfRule type="containsText" dxfId="392" priority="15" operator="containsText" text="ALTO">
      <formula>NOT(ISERROR(SEARCH("ALTO",AL13)))</formula>
    </cfRule>
    <cfRule type="containsText" dxfId="391" priority="16" operator="containsText" text="MODERADO">
      <formula>NOT(ISERROR(SEARCH("MODERADO",AL13)))</formula>
    </cfRule>
    <cfRule type="containsText" dxfId="390" priority="17" operator="containsText" text="BAJO">
      <formula>NOT(ISERROR(SEARCH("BAJO",AL13)))</formula>
    </cfRule>
  </conditionalFormatting>
  <conditionalFormatting sqref="BG13:BG15">
    <cfRule type="containsText" dxfId="389" priority="8" operator="containsText" text="CASI SEGURO">
      <formula>NOT(ISERROR(SEARCH("CASI SEGURO",BG13)))</formula>
    </cfRule>
    <cfRule type="containsText" dxfId="388" priority="9" operator="containsText" text="PROBABLE">
      <formula>NOT(ISERROR(SEARCH("PROBABLE",BG13)))</formula>
    </cfRule>
    <cfRule type="containsText" dxfId="387" priority="10" operator="containsText" text="POSIBLE">
      <formula>NOT(ISERROR(SEARCH("POSIBLE",BG13)))</formula>
    </cfRule>
    <cfRule type="containsText" dxfId="386" priority="11" operator="containsText" text="IMPROBABLE">
      <formula>NOT(ISERROR(SEARCH("IMPROBABLE",BG13)))</formula>
    </cfRule>
    <cfRule type="containsText" dxfId="385" priority="12" operator="containsText" text="RARA VEZ">
      <formula>NOT(ISERROR(SEARCH("RARA VEZ",BG13)))</formula>
    </cfRule>
  </conditionalFormatting>
  <conditionalFormatting sqref="BH13:BI13 BH14:BH15">
    <cfRule type="containsText" dxfId="384" priority="5" operator="containsText" text="MODERADO">
      <formula>NOT(ISERROR(SEARCH("MODERADO",BH13)))</formula>
    </cfRule>
    <cfRule type="containsText" dxfId="383" priority="6" operator="containsText" text="MAYOR">
      <formula>NOT(ISERROR(SEARCH("MAYOR",BH13)))</formula>
    </cfRule>
    <cfRule type="containsText" dxfId="382" priority="7" operator="containsText" text="CATASTRÓFICO">
      <formula>NOT(ISERROR(SEARCH("CATASTRÓFICO",BH13)))</formula>
    </cfRule>
  </conditionalFormatting>
  <conditionalFormatting sqref="BI13:BI15">
    <cfRule type="colorScale" priority="1">
      <colorScale>
        <cfvo type="min"/>
        <cfvo type="max"/>
        <color rgb="FFFF7128"/>
        <color rgb="FFFFEF9C"/>
      </colorScale>
    </cfRule>
    <cfRule type="containsText" dxfId="381" priority="2" operator="containsText" text="MODERADO">
      <formula>NOT(ISERROR(SEARCH("MODERADO",BI13)))</formula>
    </cfRule>
    <cfRule type="containsText" dxfId="380" priority="3" operator="containsText" text="ALTO">
      <formula>NOT(ISERROR(SEARCH("ALTO",BI13)))</formula>
    </cfRule>
    <cfRule type="containsText" dxfId="379" priority="4" operator="containsText" text="EXTREMO">
      <formula>NOT(ISERROR(SEARCH("EXTREMO",BI13)))</formula>
    </cfRule>
  </conditionalFormatting>
  <conditionalFormatting sqref="BK13:BO13 BK14:BN15">
    <cfRule type="expression" dxfId="378" priority="13">
      <formula>#REF!="DILIGENCIE EL PLAN DE ACCIÓN"</formula>
    </cfRule>
  </conditionalFormatting>
  <dataValidations count="3">
    <dataValidation type="list" allowBlank="1" showInputMessage="1" showErrorMessage="1" sqref="BI13:BI15" xr:uid="{00000000-0002-0000-0600-000000000000}">
      <formula1>"EXTREMO,ALTO,MODERADO"</formula1>
    </dataValidation>
    <dataValidation type="list" allowBlank="1" showInputMessage="1" showErrorMessage="1" sqref="BJ13:BJ15" xr:uid="{00000000-0002-0000-0600-000001000000}">
      <formula1>TRATAMIENTOC</formula1>
    </dataValidation>
    <dataValidation type="list" allowBlank="1" showInputMessage="1" showErrorMessage="1" sqref="K13:K15 I13:I15 G13:G15 E13:E15" xr:uid="{00000000-0002-0000-0600-000002000000}">
      <formula1>Acción</formula1>
    </dataValidation>
  </dataValidations>
  <pageMargins left="0.7" right="0.7" top="0.75" bottom="0.75" header="0.3" footer="0.3"/>
  <pageSetup paperSize="9" scale="10" orientation="portrait"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9">
    <tabColor rgb="FF0070C0"/>
  </sheetPr>
  <dimension ref="A1:BR56"/>
  <sheetViews>
    <sheetView view="pageBreakPreview" topLeftCell="BH12" zoomScale="90" zoomScaleNormal="40" zoomScaleSheetLayoutView="90" workbookViewId="0">
      <selection activeCell="BQ15" sqref="BQ15"/>
    </sheetView>
  </sheetViews>
  <sheetFormatPr baseColWidth="10" defaultColWidth="11.42578125" defaultRowHeight="12"/>
  <cols>
    <col min="1" max="1" width="11.42578125" style="10"/>
    <col min="2" max="2" width="22.28515625" style="10" customWidth="1"/>
    <col min="3" max="3" width="6.7109375" style="13" customWidth="1"/>
    <col min="4" max="4" width="20.7109375" style="13" customWidth="1"/>
    <col min="5" max="5" width="14.42578125" style="13" customWidth="1"/>
    <col min="6" max="6" width="2.42578125" style="13" hidden="1" customWidth="1"/>
    <col min="7" max="7" width="14.42578125" style="13" customWidth="1"/>
    <col min="8" max="8" width="2.42578125" style="13" hidden="1" customWidth="1"/>
    <col min="9" max="9" width="26.85546875" style="10" customWidth="1"/>
    <col min="10" max="10" width="2.42578125" style="13" hidden="1" customWidth="1"/>
    <col min="11" max="11" width="29.7109375" style="10" customWidth="1"/>
    <col min="12" max="12" width="4.28515625" style="13" hidden="1" customWidth="1"/>
    <col min="13" max="13" width="5.28515625" style="13" hidden="1" customWidth="1"/>
    <col min="14" max="14" width="19.7109375" style="10" customWidth="1"/>
    <col min="15" max="15" width="17.42578125" style="13" customWidth="1"/>
    <col min="16" max="16" width="9.85546875" style="13" hidden="1" customWidth="1"/>
    <col min="17" max="17" width="10" style="13" customWidth="1"/>
    <col min="18" max="18" width="15.42578125" style="13" customWidth="1"/>
    <col min="19" max="19" width="10" style="13" customWidth="1"/>
    <col min="20" max="20" width="15.85546875" style="13" customWidth="1"/>
    <col min="21" max="21" width="12.42578125" style="13" customWidth="1"/>
    <col min="22" max="22" width="10" style="13" customWidth="1"/>
    <col min="23" max="23" width="13" style="13" customWidth="1"/>
    <col min="24" max="24" width="15.85546875" style="13" customWidth="1"/>
    <col min="25" max="25" width="10" style="13" customWidth="1"/>
    <col min="26" max="26" width="13.28515625" style="13" customWidth="1"/>
    <col min="27" max="35" width="10" style="13" customWidth="1"/>
    <col min="36" max="36" width="7.42578125" style="13" hidden="1" customWidth="1"/>
    <col min="37" max="37" width="14.85546875" style="10" customWidth="1"/>
    <col min="38" max="38" width="13.28515625" style="10" customWidth="1"/>
    <col min="39" max="39" width="58.42578125" style="10" customWidth="1"/>
    <col min="40" max="40" width="22.85546875" style="10" customWidth="1"/>
    <col min="41" max="41" width="20.7109375" style="10" customWidth="1"/>
    <col min="42" max="42" width="3.85546875" style="10" hidden="1" customWidth="1"/>
    <col min="43" max="43" width="20.7109375" style="10" customWidth="1"/>
    <col min="44" max="44" width="4" style="10" hidden="1" customWidth="1"/>
    <col min="45" max="45" width="12.140625" style="10" bestFit="1" customWidth="1"/>
    <col min="46" max="46" width="4.140625" style="10" hidden="1" customWidth="1"/>
    <col min="47" max="47" width="20.7109375" style="10" customWidth="1"/>
    <col min="48" max="48" width="4.28515625" style="10" hidden="1" customWidth="1"/>
    <col min="49" max="49" width="20.7109375" style="10" customWidth="1"/>
    <col min="50" max="50" width="4.85546875" style="10" hidden="1" customWidth="1"/>
    <col min="51" max="51" width="20.7109375" style="10" customWidth="1"/>
    <col min="52" max="52" width="4.85546875" style="10" hidden="1" customWidth="1"/>
    <col min="53" max="53" width="20.7109375" style="10" customWidth="1"/>
    <col min="54" max="54" width="5.28515625" style="10" hidden="1" customWidth="1"/>
    <col min="55" max="55" width="8.7109375" style="10" hidden="1" customWidth="1"/>
    <col min="56" max="56" width="17" style="10" bestFit="1" customWidth="1"/>
    <col min="57" max="58" width="13.28515625" style="10" customWidth="1"/>
    <col min="59" max="59" width="19" style="10" customWidth="1"/>
    <col min="60" max="60" width="15.42578125" style="10" customWidth="1"/>
    <col min="61" max="61" width="13.28515625" style="10" customWidth="1"/>
    <col min="62" max="62" width="17.42578125" style="10" customWidth="1"/>
    <col min="63" max="63" width="31.42578125" style="10" customWidth="1"/>
    <col min="64" max="64" width="21.28515625" style="10" customWidth="1"/>
    <col min="65" max="65" width="19.42578125" style="10" customWidth="1"/>
    <col min="66" max="66" width="17.42578125" style="10" customWidth="1"/>
    <col min="67" max="67" width="26.42578125" style="10" customWidth="1"/>
    <col min="68" max="68" width="13.140625" style="10" customWidth="1"/>
    <col min="69" max="69" width="20" style="10" customWidth="1"/>
    <col min="70" max="79" width="11.42578125" style="10" customWidth="1"/>
    <col min="80" max="16384" width="11.42578125" style="10"/>
  </cols>
  <sheetData>
    <row r="1" spans="1:70" ht="12" customHeight="1">
      <c r="A1" s="484"/>
      <c r="B1" s="485"/>
      <c r="C1" s="485"/>
      <c r="D1" s="486"/>
      <c r="E1" s="449" t="s">
        <v>134</v>
      </c>
      <c r="F1" s="449"/>
      <c r="G1" s="449"/>
      <c r="H1" s="449"/>
      <c r="I1" s="449"/>
      <c r="J1" s="449"/>
      <c r="K1" s="449"/>
      <c r="L1" s="449"/>
      <c r="M1" s="449"/>
      <c r="N1" s="449"/>
      <c r="O1" s="449"/>
      <c r="P1" s="449"/>
      <c r="Q1" s="449"/>
      <c r="R1" s="449"/>
      <c r="S1" s="449"/>
      <c r="T1" s="449"/>
      <c r="U1" s="449"/>
      <c r="V1" s="449"/>
      <c r="W1" s="449"/>
      <c r="X1" s="449"/>
      <c r="Y1" s="449"/>
      <c r="Z1" s="449"/>
      <c r="AA1" s="449"/>
      <c r="AB1" s="449"/>
      <c r="AC1" s="449"/>
      <c r="AD1" s="449"/>
      <c r="AE1" s="449"/>
      <c r="AF1" s="449"/>
      <c r="AG1" s="449"/>
      <c r="AH1" s="449"/>
      <c r="AI1" s="449"/>
      <c r="AJ1" s="449"/>
      <c r="AK1" s="449"/>
      <c r="AL1" s="449"/>
      <c r="AM1" s="449"/>
      <c r="AN1" s="449"/>
      <c r="AO1" s="449"/>
      <c r="AP1" s="449"/>
      <c r="AQ1" s="449"/>
      <c r="AR1" s="449"/>
      <c r="AS1" s="449"/>
      <c r="AT1" s="449"/>
      <c r="AU1" s="449"/>
      <c r="AV1" s="449"/>
      <c r="AW1" s="449"/>
      <c r="AX1" s="449"/>
      <c r="AY1" s="449"/>
      <c r="AZ1" s="449"/>
      <c r="BA1" s="449"/>
      <c r="BB1" s="449"/>
      <c r="BC1" s="449"/>
      <c r="BD1" s="449"/>
      <c r="BE1" s="449"/>
      <c r="BF1" s="449"/>
      <c r="BG1" s="449"/>
      <c r="BH1" s="449"/>
      <c r="BI1" s="449"/>
      <c r="BJ1" s="449"/>
      <c r="BK1" s="449"/>
      <c r="BL1" s="449"/>
      <c r="BM1" s="449"/>
      <c r="BN1" s="449"/>
      <c r="BO1" s="449"/>
      <c r="BP1" s="449"/>
      <c r="BQ1" s="449"/>
      <c r="BR1" s="449"/>
    </row>
    <row r="2" spans="1:70">
      <c r="A2" s="487"/>
      <c r="B2" s="488"/>
      <c r="C2" s="488"/>
      <c r="D2" s="489"/>
      <c r="E2" s="449"/>
      <c r="F2" s="449"/>
      <c r="G2" s="449"/>
      <c r="H2" s="449"/>
      <c r="I2" s="449"/>
      <c r="J2" s="449"/>
      <c r="K2" s="449"/>
      <c r="L2" s="449"/>
      <c r="M2" s="449"/>
      <c r="N2" s="449"/>
      <c r="O2" s="449"/>
      <c r="P2" s="449"/>
      <c r="Q2" s="449"/>
      <c r="R2" s="449"/>
      <c r="S2" s="449"/>
      <c r="T2" s="449"/>
      <c r="U2" s="449"/>
      <c r="V2" s="449"/>
      <c r="W2" s="449"/>
      <c r="X2" s="449"/>
      <c r="Y2" s="449"/>
      <c r="Z2" s="449"/>
      <c r="AA2" s="449"/>
      <c r="AB2" s="449"/>
      <c r="AC2" s="449"/>
      <c r="AD2" s="449"/>
      <c r="AE2" s="449"/>
      <c r="AF2" s="449"/>
      <c r="AG2" s="449"/>
      <c r="AH2" s="449"/>
      <c r="AI2" s="449"/>
      <c r="AJ2" s="449"/>
      <c r="AK2" s="449"/>
      <c r="AL2" s="449"/>
      <c r="AM2" s="449"/>
      <c r="AN2" s="449"/>
      <c r="AO2" s="449"/>
      <c r="AP2" s="449"/>
      <c r="AQ2" s="449"/>
      <c r="AR2" s="449"/>
      <c r="AS2" s="449"/>
      <c r="AT2" s="449"/>
      <c r="AU2" s="449"/>
      <c r="AV2" s="449"/>
      <c r="AW2" s="449"/>
      <c r="AX2" s="449"/>
      <c r="AY2" s="449"/>
      <c r="AZ2" s="449"/>
      <c r="BA2" s="449"/>
      <c r="BB2" s="449"/>
      <c r="BC2" s="449"/>
      <c r="BD2" s="449"/>
      <c r="BE2" s="449"/>
      <c r="BF2" s="449"/>
      <c r="BG2" s="449"/>
      <c r="BH2" s="449"/>
      <c r="BI2" s="449"/>
      <c r="BJ2" s="449"/>
      <c r="BK2" s="449"/>
      <c r="BL2" s="449"/>
      <c r="BM2" s="449"/>
      <c r="BN2" s="449"/>
      <c r="BO2" s="449"/>
      <c r="BP2" s="449"/>
      <c r="BQ2" s="449"/>
      <c r="BR2" s="449"/>
    </row>
    <row r="3" spans="1:70" ht="15" customHeight="1">
      <c r="A3" s="487"/>
      <c r="B3" s="488"/>
      <c r="C3" s="488"/>
      <c r="D3" s="489"/>
      <c r="E3" s="495" t="s">
        <v>131</v>
      </c>
      <c r="F3" s="497"/>
      <c r="G3" s="497"/>
      <c r="H3" s="497"/>
      <c r="I3" s="497"/>
      <c r="J3" s="497"/>
      <c r="K3" s="497"/>
      <c r="L3" s="497"/>
      <c r="M3" s="497"/>
      <c r="N3" s="497"/>
      <c r="O3" s="497"/>
      <c r="P3" s="497"/>
      <c r="Q3" s="497"/>
      <c r="R3" s="497"/>
      <c r="S3" s="497"/>
      <c r="T3" s="497"/>
      <c r="U3" s="497"/>
      <c r="V3" s="497"/>
      <c r="W3" s="497"/>
      <c r="X3" s="497"/>
      <c r="Y3" s="497"/>
      <c r="Z3" s="497"/>
      <c r="AA3" s="497"/>
      <c r="AB3" s="497"/>
      <c r="AC3" s="497"/>
      <c r="AD3" s="497"/>
      <c r="AE3" s="496"/>
      <c r="AF3" s="492" t="s">
        <v>132</v>
      </c>
      <c r="AG3" s="493"/>
      <c r="AH3" s="493"/>
      <c r="AI3" s="493"/>
      <c r="AJ3" s="493"/>
      <c r="AK3" s="493"/>
      <c r="AL3" s="493"/>
      <c r="AM3" s="493"/>
      <c r="AN3" s="493"/>
      <c r="AO3" s="493"/>
      <c r="AP3" s="493"/>
      <c r="AQ3" s="493"/>
      <c r="AR3" s="493"/>
      <c r="AS3" s="493"/>
      <c r="AT3" s="493"/>
      <c r="AU3" s="493"/>
      <c r="AV3" s="493"/>
      <c r="AW3" s="494"/>
      <c r="AX3" s="54"/>
      <c r="AY3" s="495" t="s">
        <v>133</v>
      </c>
      <c r="AZ3" s="497"/>
      <c r="BA3" s="497"/>
      <c r="BB3" s="497"/>
      <c r="BC3" s="497"/>
      <c r="BD3" s="497"/>
      <c r="BE3" s="497"/>
      <c r="BF3" s="497"/>
      <c r="BG3" s="497"/>
      <c r="BH3" s="497"/>
      <c r="BI3" s="497"/>
      <c r="BJ3" s="497"/>
      <c r="BK3" s="497"/>
      <c r="BL3" s="497"/>
      <c r="BM3" s="497"/>
      <c r="BN3" s="497"/>
      <c r="BO3" s="497"/>
      <c r="BP3" s="497"/>
      <c r="BQ3" s="497"/>
      <c r="BR3" s="496"/>
    </row>
    <row r="4" spans="1:70" ht="15" customHeight="1">
      <c r="A4" s="478"/>
      <c r="B4" s="490"/>
      <c r="C4" s="490"/>
      <c r="D4" s="491"/>
      <c r="E4" s="498" t="s">
        <v>207</v>
      </c>
      <c r="F4" s="499"/>
      <c r="G4" s="499"/>
      <c r="H4" s="499"/>
      <c r="I4" s="499"/>
      <c r="J4" s="499"/>
      <c r="K4" s="499"/>
      <c r="L4" s="499"/>
      <c r="M4" s="499"/>
      <c r="N4" s="499"/>
      <c r="O4" s="499"/>
      <c r="P4" s="499"/>
      <c r="Q4" s="499"/>
      <c r="R4" s="499"/>
      <c r="S4" s="499"/>
      <c r="T4" s="499"/>
      <c r="U4" s="499"/>
      <c r="V4" s="499"/>
      <c r="W4" s="499"/>
      <c r="X4" s="499"/>
      <c r="Y4" s="499"/>
      <c r="Z4" s="499"/>
      <c r="AA4" s="499"/>
      <c r="AB4" s="499"/>
      <c r="AC4" s="499"/>
      <c r="AD4" s="499"/>
      <c r="AE4" s="500"/>
      <c r="AF4" s="492" t="s">
        <v>208</v>
      </c>
      <c r="AG4" s="493"/>
      <c r="AH4" s="493"/>
      <c r="AI4" s="493"/>
      <c r="AJ4" s="493"/>
      <c r="AK4" s="493"/>
      <c r="AL4" s="493"/>
      <c r="AM4" s="493"/>
      <c r="AN4" s="493"/>
      <c r="AO4" s="493"/>
      <c r="AP4" s="493"/>
      <c r="AQ4" s="493"/>
      <c r="AR4" s="493"/>
      <c r="AS4" s="493"/>
      <c r="AT4" s="493"/>
      <c r="AU4" s="493"/>
      <c r="AV4" s="493"/>
      <c r="AW4" s="494"/>
      <c r="AX4" s="55"/>
      <c r="AY4" s="501" t="s">
        <v>209</v>
      </c>
      <c r="AZ4" s="502"/>
      <c r="BA4" s="502"/>
      <c r="BB4" s="502"/>
      <c r="BC4" s="502"/>
      <c r="BD4" s="502"/>
      <c r="BE4" s="502"/>
      <c r="BF4" s="502"/>
      <c r="BG4" s="502"/>
      <c r="BH4" s="502"/>
      <c r="BI4" s="502"/>
      <c r="BJ4" s="502"/>
      <c r="BK4" s="502"/>
      <c r="BL4" s="502"/>
      <c r="BM4" s="502"/>
      <c r="BN4" s="502"/>
      <c r="BO4" s="502"/>
      <c r="BP4" s="502"/>
      <c r="BQ4" s="502"/>
      <c r="BR4" s="503"/>
    </row>
    <row r="5" spans="1:70" ht="12" customHeight="1">
      <c r="A5" s="495" t="s">
        <v>106</v>
      </c>
      <c r="B5" s="496"/>
      <c r="C5" s="495" t="s">
        <v>130</v>
      </c>
      <c r="D5" s="496"/>
      <c r="E5" s="449" t="s">
        <v>136</v>
      </c>
      <c r="F5" s="449"/>
      <c r="G5" s="449"/>
      <c r="H5" s="449"/>
      <c r="I5" s="449"/>
      <c r="J5" s="449"/>
      <c r="K5" s="449"/>
      <c r="L5" s="449"/>
      <c r="M5" s="449"/>
      <c r="N5" s="449"/>
      <c r="O5" s="449"/>
      <c r="P5" s="449"/>
      <c r="Q5" s="449"/>
      <c r="R5" s="449"/>
      <c r="S5" s="449"/>
      <c r="T5" s="449"/>
      <c r="U5" s="449"/>
      <c r="V5" s="449"/>
      <c r="W5" s="449"/>
      <c r="X5" s="449"/>
      <c r="Y5" s="449"/>
      <c r="Z5" s="449"/>
      <c r="AA5" s="449"/>
      <c r="AB5" s="449"/>
      <c r="AC5" s="449"/>
      <c r="AD5" s="449"/>
      <c r="AE5" s="449"/>
      <c r="AF5" s="449"/>
      <c r="AG5" s="449"/>
      <c r="AH5" s="449"/>
      <c r="AI5" s="449"/>
      <c r="AJ5" s="449"/>
      <c r="AK5" s="449"/>
      <c r="AL5" s="449"/>
      <c r="AM5" s="449"/>
      <c r="AN5" s="449"/>
      <c r="AO5" s="449"/>
      <c r="AP5" s="449"/>
      <c r="AQ5" s="449"/>
      <c r="AR5" s="449"/>
      <c r="AS5" s="449"/>
      <c r="AT5" s="449"/>
      <c r="AU5" s="449"/>
      <c r="AV5" s="449"/>
      <c r="AW5" s="449"/>
      <c r="AX5" s="449"/>
      <c r="AY5" s="449"/>
      <c r="AZ5" s="449"/>
      <c r="BA5" s="449"/>
      <c r="BB5" s="449"/>
      <c r="BC5" s="449"/>
      <c r="BD5" s="449"/>
      <c r="BE5" s="449"/>
      <c r="BF5" s="449"/>
      <c r="BG5" s="449"/>
      <c r="BH5" s="449"/>
      <c r="BI5" s="449"/>
      <c r="BJ5" s="449"/>
      <c r="BK5" s="449"/>
      <c r="BL5" s="449"/>
      <c r="BM5" s="449"/>
      <c r="BN5" s="449"/>
      <c r="BO5" s="449"/>
      <c r="BP5" s="449"/>
      <c r="BQ5" s="449"/>
      <c r="BR5" s="449"/>
    </row>
    <row r="6" spans="1:70">
      <c r="A6" s="498" t="s">
        <v>206</v>
      </c>
      <c r="B6" s="500"/>
      <c r="C6" s="498">
        <v>8</v>
      </c>
      <c r="D6" s="500"/>
      <c r="E6" s="449"/>
      <c r="F6" s="449"/>
      <c r="G6" s="449"/>
      <c r="H6" s="449"/>
      <c r="I6" s="449"/>
      <c r="J6" s="449"/>
      <c r="K6" s="449"/>
      <c r="L6" s="449"/>
      <c r="M6" s="449"/>
      <c r="N6" s="449"/>
      <c r="O6" s="449"/>
      <c r="P6" s="449"/>
      <c r="Q6" s="449"/>
      <c r="R6" s="449"/>
      <c r="S6" s="449"/>
      <c r="T6" s="449"/>
      <c r="U6" s="449"/>
      <c r="V6" s="449"/>
      <c r="W6" s="449"/>
      <c r="X6" s="449"/>
      <c r="Y6" s="449"/>
      <c r="Z6" s="449"/>
      <c r="AA6" s="449"/>
      <c r="AB6" s="449"/>
      <c r="AC6" s="449"/>
      <c r="AD6" s="449"/>
      <c r="AE6" s="449"/>
      <c r="AF6" s="449"/>
      <c r="AG6" s="449"/>
      <c r="AH6" s="449"/>
      <c r="AI6" s="449"/>
      <c r="AJ6" s="449"/>
      <c r="AK6" s="449"/>
      <c r="AL6" s="449"/>
      <c r="AM6" s="449"/>
      <c r="AN6" s="449"/>
      <c r="AO6" s="449"/>
      <c r="AP6" s="449"/>
      <c r="AQ6" s="449"/>
      <c r="AR6" s="449"/>
      <c r="AS6" s="449"/>
      <c r="AT6" s="449"/>
      <c r="AU6" s="449"/>
      <c r="AV6" s="449"/>
      <c r="AW6" s="449"/>
      <c r="AX6" s="449"/>
      <c r="AY6" s="449"/>
      <c r="AZ6" s="449"/>
      <c r="BA6" s="449"/>
      <c r="BB6" s="449"/>
      <c r="BC6" s="449"/>
      <c r="BD6" s="449"/>
      <c r="BE6" s="449"/>
      <c r="BF6" s="449"/>
      <c r="BG6" s="449"/>
      <c r="BH6" s="449"/>
      <c r="BI6" s="449"/>
      <c r="BJ6" s="449"/>
      <c r="BK6" s="449"/>
      <c r="BL6" s="449"/>
      <c r="BM6" s="449"/>
      <c r="BN6" s="449"/>
      <c r="BO6" s="449"/>
      <c r="BP6" s="449"/>
      <c r="BQ6" s="449"/>
      <c r="BR6" s="449"/>
    </row>
    <row r="7" spans="1:70">
      <c r="A7" s="26"/>
      <c r="B7" s="26"/>
      <c r="C7" s="47"/>
      <c r="D7" s="47"/>
      <c r="E7" s="47"/>
      <c r="F7" s="47"/>
      <c r="G7" s="47"/>
      <c r="H7" s="47"/>
      <c r="I7" s="26"/>
      <c r="J7" s="47"/>
      <c r="K7" s="26"/>
      <c r="L7" s="47"/>
      <c r="M7" s="47"/>
      <c r="N7" s="26"/>
      <c r="O7" s="47"/>
      <c r="P7" s="47"/>
      <c r="Q7" s="47"/>
      <c r="R7" s="47"/>
      <c r="S7" s="47"/>
      <c r="T7" s="47"/>
      <c r="U7" s="47"/>
      <c r="V7" s="47"/>
      <c r="W7" s="47"/>
      <c r="X7" s="47"/>
      <c r="Y7" s="47"/>
      <c r="Z7" s="47"/>
      <c r="AA7" s="47"/>
      <c r="AB7" s="47"/>
      <c r="AC7" s="47"/>
      <c r="AD7" s="47"/>
      <c r="AE7" s="47"/>
      <c r="AF7" s="47"/>
      <c r="AG7" s="47"/>
      <c r="AH7" s="47"/>
      <c r="AI7" s="47"/>
      <c r="AJ7" s="47"/>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row>
    <row r="8" spans="1:70" ht="21" customHeight="1">
      <c r="A8" s="447" t="s">
        <v>489</v>
      </c>
      <c r="B8" s="447"/>
      <c r="C8" s="447"/>
      <c r="D8" s="447"/>
      <c r="E8" s="451" t="s">
        <v>538</v>
      </c>
      <c r="F8" s="447"/>
      <c r="G8" s="447"/>
      <c r="H8" s="447"/>
      <c r="I8" s="447"/>
      <c r="J8" s="47"/>
      <c r="K8" s="26"/>
      <c r="L8" s="47"/>
      <c r="M8" s="47"/>
      <c r="N8" s="26"/>
      <c r="O8" s="47"/>
      <c r="P8" s="47"/>
      <c r="Q8" s="47"/>
      <c r="R8" s="47"/>
      <c r="S8" s="47"/>
      <c r="T8" s="47"/>
      <c r="U8" s="47"/>
      <c r="V8" s="47"/>
      <c r="W8" s="47"/>
      <c r="X8" s="47"/>
      <c r="Y8" s="47"/>
      <c r="Z8" s="47"/>
      <c r="AA8" s="47"/>
      <c r="AB8" s="47"/>
      <c r="AC8" s="47"/>
      <c r="AD8" s="47"/>
      <c r="AE8" s="47"/>
      <c r="AF8" s="47"/>
      <c r="AG8" s="47"/>
      <c r="AH8" s="47"/>
      <c r="AI8" s="47"/>
      <c r="AJ8" s="47"/>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row>
    <row r="9" spans="1:70" ht="12.75" thickBot="1">
      <c r="A9" s="26"/>
      <c r="B9" s="26"/>
      <c r="C9" s="47"/>
      <c r="D9" s="47"/>
      <c r="E9" s="47"/>
      <c r="F9" s="47"/>
      <c r="G9" s="47"/>
      <c r="H9" s="47"/>
      <c r="I9" s="26"/>
      <c r="J9" s="47"/>
      <c r="K9" s="26"/>
      <c r="L9" s="47"/>
      <c r="M9" s="47"/>
      <c r="N9" s="26"/>
      <c r="O9" s="47"/>
      <c r="P9" s="47"/>
      <c r="Q9" s="47"/>
      <c r="R9" s="47"/>
      <c r="S9" s="47"/>
      <c r="T9" s="47"/>
      <c r="U9" s="47"/>
      <c r="V9" s="47"/>
      <c r="W9" s="47"/>
      <c r="X9" s="47"/>
      <c r="Y9" s="47"/>
      <c r="Z9" s="47"/>
      <c r="AA9" s="47"/>
      <c r="AB9" s="47"/>
      <c r="AC9" s="47"/>
      <c r="AD9" s="47"/>
      <c r="AE9" s="47"/>
      <c r="AF9" s="47"/>
      <c r="AG9" s="47"/>
      <c r="AH9" s="47"/>
      <c r="AI9" s="47"/>
      <c r="AJ9" s="47"/>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c r="BM9" s="26"/>
      <c r="BN9" s="26"/>
      <c r="BO9" s="26"/>
      <c r="BP9" s="26"/>
      <c r="BQ9" s="26"/>
      <c r="BR9" s="26"/>
    </row>
    <row r="10" spans="1:70" ht="11.85" customHeight="1" thickBot="1">
      <c r="A10" s="452" t="s">
        <v>0</v>
      </c>
      <c r="B10" s="455" t="s">
        <v>1</v>
      </c>
      <c r="C10" s="455" t="s">
        <v>213</v>
      </c>
      <c r="D10" s="468" t="s">
        <v>54</v>
      </c>
      <c r="E10" s="469"/>
      <c r="F10" s="469"/>
      <c r="G10" s="469"/>
      <c r="H10" s="469"/>
      <c r="I10" s="469"/>
      <c r="J10" s="469"/>
      <c r="K10" s="470"/>
      <c r="L10" s="83"/>
      <c r="M10" s="84"/>
      <c r="N10" s="410" t="s">
        <v>223</v>
      </c>
      <c r="O10" s="411"/>
      <c r="P10" s="411"/>
      <c r="Q10" s="411"/>
      <c r="R10" s="411"/>
      <c r="S10" s="411"/>
      <c r="T10" s="411"/>
      <c r="U10" s="411"/>
      <c r="V10" s="411"/>
      <c r="W10" s="411"/>
      <c r="X10" s="411"/>
      <c r="Y10" s="411"/>
      <c r="Z10" s="411"/>
      <c r="AA10" s="411"/>
      <c r="AB10" s="411"/>
      <c r="AC10" s="411"/>
      <c r="AD10" s="411"/>
      <c r="AE10" s="411"/>
      <c r="AF10" s="411"/>
      <c r="AG10" s="411"/>
      <c r="AH10" s="411"/>
      <c r="AI10" s="411"/>
      <c r="AJ10" s="411"/>
      <c r="AK10" s="411"/>
      <c r="AL10" s="411"/>
      <c r="AM10" s="411"/>
      <c r="AN10" s="411"/>
      <c r="AO10" s="411"/>
      <c r="AP10" s="411"/>
      <c r="AQ10" s="411"/>
      <c r="AR10" s="411"/>
      <c r="AS10" s="411"/>
      <c r="AT10" s="411"/>
      <c r="AU10" s="411"/>
      <c r="AV10" s="411"/>
      <c r="AW10" s="411"/>
      <c r="AX10" s="411"/>
      <c r="AY10" s="411"/>
      <c r="AZ10" s="411"/>
      <c r="BA10" s="411"/>
      <c r="BB10" s="411"/>
      <c r="BC10" s="411"/>
      <c r="BD10" s="411"/>
      <c r="BE10" s="411"/>
      <c r="BF10" s="411"/>
      <c r="BG10" s="411"/>
      <c r="BH10" s="412"/>
      <c r="BI10" s="193"/>
      <c r="BJ10" s="406" t="s">
        <v>50</v>
      </c>
      <c r="BK10" s="407"/>
      <c r="BL10" s="407"/>
      <c r="BM10" s="407"/>
      <c r="BN10" s="407"/>
      <c r="BO10" s="408"/>
      <c r="BP10" s="408"/>
      <c r="BQ10" s="408"/>
      <c r="BR10" s="409"/>
    </row>
    <row r="11" spans="1:70" ht="11.85" customHeight="1" thickBot="1">
      <c r="A11" s="453"/>
      <c r="B11" s="456"/>
      <c r="C11" s="456"/>
      <c r="D11" s="474" t="s">
        <v>210</v>
      </c>
      <c r="E11" s="471" t="s">
        <v>227</v>
      </c>
      <c r="F11" s="472"/>
      <c r="G11" s="472"/>
      <c r="H11" s="472"/>
      <c r="I11" s="472"/>
      <c r="J11" s="472"/>
      <c r="K11" s="473"/>
      <c r="L11" s="83"/>
      <c r="M11" s="84"/>
      <c r="N11" s="427" t="s">
        <v>226</v>
      </c>
      <c r="O11" s="428"/>
      <c r="P11" s="429"/>
      <c r="Q11" s="410" t="s">
        <v>414</v>
      </c>
      <c r="R11" s="411"/>
      <c r="S11" s="411"/>
      <c r="T11" s="411"/>
      <c r="U11" s="411"/>
      <c r="V11" s="411"/>
      <c r="W11" s="411"/>
      <c r="X11" s="411"/>
      <c r="Y11" s="411"/>
      <c r="Z11" s="411"/>
      <c r="AA11" s="411"/>
      <c r="AB11" s="411"/>
      <c r="AC11" s="411"/>
      <c r="AD11" s="411"/>
      <c r="AE11" s="411"/>
      <c r="AF11" s="411"/>
      <c r="AG11" s="411"/>
      <c r="AH11" s="411"/>
      <c r="AI11" s="411"/>
      <c r="AJ11" s="411"/>
      <c r="AK11" s="412"/>
      <c r="AL11" s="476" t="s">
        <v>225</v>
      </c>
      <c r="AM11" s="476" t="s">
        <v>137</v>
      </c>
      <c r="AN11" s="410" t="s">
        <v>228</v>
      </c>
      <c r="AO11" s="411"/>
      <c r="AP11" s="411"/>
      <c r="AQ11" s="411"/>
      <c r="AR11" s="411"/>
      <c r="AS11" s="411"/>
      <c r="AT11" s="411"/>
      <c r="AU11" s="411"/>
      <c r="AV11" s="411"/>
      <c r="AW11" s="411"/>
      <c r="AX11" s="411"/>
      <c r="AY11" s="411"/>
      <c r="AZ11" s="411"/>
      <c r="BA11" s="411"/>
      <c r="BB11" s="411"/>
      <c r="BC11" s="411"/>
      <c r="BD11" s="411"/>
      <c r="BE11" s="411"/>
      <c r="BF11" s="412"/>
      <c r="BG11" s="413" t="s">
        <v>42</v>
      </c>
      <c r="BH11" s="414"/>
      <c r="BI11" s="94"/>
      <c r="BJ11" s="415" t="s">
        <v>50</v>
      </c>
      <c r="BK11" s="435" t="s">
        <v>51</v>
      </c>
      <c r="BL11" s="436"/>
      <c r="BM11" s="436"/>
      <c r="BN11" s="436"/>
      <c r="BO11" s="415" t="s">
        <v>211</v>
      </c>
      <c r="BP11" s="415" t="s">
        <v>283</v>
      </c>
      <c r="BQ11" s="415" t="s">
        <v>231</v>
      </c>
      <c r="BR11" s="417" t="s">
        <v>52</v>
      </c>
    </row>
    <row r="12" spans="1:70" s="11" customFormat="1" ht="87" customHeight="1" thickBot="1">
      <c r="A12" s="454"/>
      <c r="B12" s="457"/>
      <c r="C12" s="458"/>
      <c r="D12" s="475"/>
      <c r="E12" s="87" t="s">
        <v>219</v>
      </c>
      <c r="F12" s="88" t="s">
        <v>281</v>
      </c>
      <c r="G12" s="87" t="s">
        <v>220</v>
      </c>
      <c r="H12" s="88" t="s">
        <v>281</v>
      </c>
      <c r="I12" s="87" t="s">
        <v>221</v>
      </c>
      <c r="J12" s="89" t="s">
        <v>281</v>
      </c>
      <c r="K12" s="90" t="s">
        <v>222</v>
      </c>
      <c r="L12" s="91" t="s">
        <v>281</v>
      </c>
      <c r="M12" s="92" t="s">
        <v>282</v>
      </c>
      <c r="N12" s="86" t="s">
        <v>212</v>
      </c>
      <c r="O12" s="86" t="s">
        <v>138</v>
      </c>
      <c r="P12" s="86" t="s">
        <v>44</v>
      </c>
      <c r="Q12" s="168" t="s">
        <v>139</v>
      </c>
      <c r="R12" s="168" t="s">
        <v>140</v>
      </c>
      <c r="S12" s="168" t="s">
        <v>141</v>
      </c>
      <c r="T12" s="168" t="s">
        <v>142</v>
      </c>
      <c r="U12" s="169" t="s">
        <v>143</v>
      </c>
      <c r="V12" s="170" t="s">
        <v>144</v>
      </c>
      <c r="W12" s="170" t="s">
        <v>145</v>
      </c>
      <c r="X12" s="170" t="s">
        <v>146</v>
      </c>
      <c r="Y12" s="170" t="s">
        <v>147</v>
      </c>
      <c r="Z12" s="170" t="s">
        <v>148</v>
      </c>
      <c r="AA12" s="170" t="s">
        <v>149</v>
      </c>
      <c r="AB12" s="170" t="s">
        <v>150</v>
      </c>
      <c r="AC12" s="170" t="s">
        <v>151</v>
      </c>
      <c r="AD12" s="170" t="s">
        <v>152</v>
      </c>
      <c r="AE12" s="170" t="s">
        <v>153</v>
      </c>
      <c r="AF12" s="170" t="s">
        <v>154</v>
      </c>
      <c r="AG12" s="170" t="s">
        <v>155</v>
      </c>
      <c r="AH12" s="170" t="s">
        <v>156</v>
      </c>
      <c r="AI12" s="170" t="s">
        <v>157</v>
      </c>
      <c r="AJ12" s="171" t="s">
        <v>158</v>
      </c>
      <c r="AK12" s="171" t="s">
        <v>224</v>
      </c>
      <c r="AL12" s="477"/>
      <c r="AM12" s="477"/>
      <c r="AN12" s="172" t="s">
        <v>43</v>
      </c>
      <c r="AO12" s="173" t="s">
        <v>159</v>
      </c>
      <c r="AP12" s="171" t="s">
        <v>158</v>
      </c>
      <c r="AQ12" s="171" t="s">
        <v>160</v>
      </c>
      <c r="AR12" s="171" t="s">
        <v>158</v>
      </c>
      <c r="AS12" s="171" t="s">
        <v>161</v>
      </c>
      <c r="AT12" s="171" t="s">
        <v>158</v>
      </c>
      <c r="AU12" s="171" t="s">
        <v>162</v>
      </c>
      <c r="AV12" s="171" t="s">
        <v>158</v>
      </c>
      <c r="AW12" s="171" t="s">
        <v>163</v>
      </c>
      <c r="AX12" s="171" t="s">
        <v>158</v>
      </c>
      <c r="AY12" s="171" t="s">
        <v>164</v>
      </c>
      <c r="AZ12" s="171" t="s">
        <v>158</v>
      </c>
      <c r="BA12" s="171" t="s">
        <v>488</v>
      </c>
      <c r="BB12" s="171" t="s">
        <v>158</v>
      </c>
      <c r="BC12" s="171" t="s">
        <v>166</v>
      </c>
      <c r="BD12" s="171" t="s">
        <v>229</v>
      </c>
      <c r="BE12" s="171" t="s">
        <v>167</v>
      </c>
      <c r="BF12" s="171" t="s">
        <v>168</v>
      </c>
      <c r="BG12" s="93" t="s">
        <v>135</v>
      </c>
      <c r="BH12" s="94" t="s">
        <v>3</v>
      </c>
      <c r="BI12" s="209" t="s">
        <v>544</v>
      </c>
      <c r="BJ12" s="440"/>
      <c r="BK12" s="85" t="s">
        <v>230</v>
      </c>
      <c r="BL12" s="134" t="s">
        <v>486</v>
      </c>
      <c r="BM12" s="95" t="s">
        <v>482</v>
      </c>
      <c r="BN12" s="177" t="s">
        <v>487</v>
      </c>
      <c r="BO12" s="416"/>
      <c r="BP12" s="416"/>
      <c r="BQ12" s="416"/>
      <c r="BR12" s="418"/>
    </row>
    <row r="13" spans="1:70" ht="72" customHeight="1">
      <c r="A13" s="507" t="s">
        <v>93</v>
      </c>
      <c r="B13" s="443" t="s">
        <v>749</v>
      </c>
      <c r="C13" s="465" t="s">
        <v>6</v>
      </c>
      <c r="D13" s="551" t="s">
        <v>750</v>
      </c>
      <c r="E13" s="402" t="s">
        <v>179</v>
      </c>
      <c r="F13" s="393"/>
      <c r="G13" s="402" t="s">
        <v>179</v>
      </c>
      <c r="H13" s="393"/>
      <c r="I13" s="402" t="s">
        <v>179</v>
      </c>
      <c r="J13" s="396"/>
      <c r="K13" s="402" t="s">
        <v>179</v>
      </c>
      <c r="L13" s="399">
        <f>IF(K13="SI",25%,0%)</f>
        <v>0.25</v>
      </c>
      <c r="M13" s="399">
        <f>F13+H13+J13+L13</f>
        <v>0.25</v>
      </c>
      <c r="N13" s="387" t="s">
        <v>478</v>
      </c>
      <c r="O13" s="448" t="str">
        <f>+IF(N13="NO SE HA PRESENTADO EN LOS ULTIMOS 5 AÑOS","RARA VEZ",IF(N13="AL MENOS 1 VEZ EN LOS ULTIMOS 5 AÑOS","IMPROBABLE",IF(N13="AL MENOS 1 VEZ EN LOS ULTIMOS 2 AÑOS","POSIBLE",IF(N13="AL MENOS 1 VEZ EN EL ULTIMO AÑO","PROBABLE",IF(N13="MAS DE 1 VEZ AL AÑO","CASI SEGURO","ERROR")))))</f>
        <v>RARA VEZ</v>
      </c>
      <c r="P13" s="387" t="str">
        <f>+IF(O13="RARA VEZ","20%",IF(O13="IMPROBABLE","40%",IF(O13="POSIBLE","60%",IF(O13="PROBABLE","80%",IF(O13="CASI SEGURO","100%","ERROR")))))</f>
        <v>20%</v>
      </c>
      <c r="Q13" s="387" t="s">
        <v>179</v>
      </c>
      <c r="R13" s="387" t="s">
        <v>179</v>
      </c>
      <c r="S13" s="387" t="s">
        <v>179</v>
      </c>
      <c r="T13" s="387" t="s">
        <v>179</v>
      </c>
      <c r="U13" s="387" t="s">
        <v>179</v>
      </c>
      <c r="V13" s="387" t="s">
        <v>179</v>
      </c>
      <c r="W13" s="387" t="s">
        <v>179</v>
      </c>
      <c r="X13" s="387" t="s">
        <v>189</v>
      </c>
      <c r="Y13" s="387" t="s">
        <v>179</v>
      </c>
      <c r="Z13" s="387" t="s">
        <v>179</v>
      </c>
      <c r="AA13" s="387" t="s">
        <v>179</v>
      </c>
      <c r="AB13" s="387" t="s">
        <v>179</v>
      </c>
      <c r="AC13" s="387" t="s">
        <v>179</v>
      </c>
      <c r="AD13" s="387" t="s">
        <v>189</v>
      </c>
      <c r="AE13" s="387" t="s">
        <v>179</v>
      </c>
      <c r="AF13" s="387" t="s">
        <v>189</v>
      </c>
      <c r="AG13" s="387" t="s">
        <v>179</v>
      </c>
      <c r="AH13" s="387" t="s">
        <v>189</v>
      </c>
      <c r="AI13" s="387" t="s">
        <v>189</v>
      </c>
      <c r="AJ13" s="391">
        <f>COUNTIF(Q13:AI15,"SI")</f>
        <v>14</v>
      </c>
      <c r="AK13" s="481" t="str">
        <f t="shared" ref="AK13" si="0">+IF(AND(AJ13&gt;0,AJ13&lt;6),"MODERADO",IF(AJ13&gt;=12,"CATASTRÓFICO",IF(AND(AJ13&gt;5,AJ13&lt;12),"MAYOR","")))</f>
        <v>CATASTRÓFICO</v>
      </c>
      <c r="AL13" s="478"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339" t="s">
        <v>751</v>
      </c>
      <c r="AN13" s="331" t="s">
        <v>725</v>
      </c>
      <c r="AO13" s="140" t="s">
        <v>172</v>
      </c>
      <c r="AP13" s="165">
        <f>IF(AO13="Asignado",15,0)</f>
        <v>15</v>
      </c>
      <c r="AQ13" s="165" t="s">
        <v>173</v>
      </c>
      <c r="AR13" s="165">
        <f>IF(AQ13="adecuado",15,0)</f>
        <v>15</v>
      </c>
      <c r="AS13" s="165" t="s">
        <v>174</v>
      </c>
      <c r="AT13" s="165">
        <f>IF(AS13="Oportuna",15,0)</f>
        <v>15</v>
      </c>
      <c r="AU13" s="165" t="s">
        <v>175</v>
      </c>
      <c r="AV13" s="165">
        <f>IF(AU13="Prevenir",15,IF(AU13="Detectar",10,0))</f>
        <v>15</v>
      </c>
      <c r="AW13" s="165" t="s">
        <v>176</v>
      </c>
      <c r="AX13" s="165">
        <f>IF(AW13="Confiable",15,0)</f>
        <v>15</v>
      </c>
      <c r="AY13" s="165" t="s">
        <v>177</v>
      </c>
      <c r="AZ13" s="165">
        <f>IF(AY13="Se investigan y resuelven oportunamente",15,0)</f>
        <v>15</v>
      </c>
      <c r="BA13" s="165" t="s">
        <v>178</v>
      </c>
      <c r="BB13" s="165">
        <f>IF(BA13="Completa",10,IF(BA13="Incompleta",5,0))</f>
        <v>10</v>
      </c>
      <c r="BC13" s="165">
        <f>BB13+AZ13+AX13+AV13+AT13+AR13+AP13</f>
        <v>100</v>
      </c>
      <c r="BD13" s="174" t="str">
        <f>IF(BC13&gt;95,"FUERTE",IF(AND(BC13&lt;95.01,BC13&gt;85.02),"MODERADO",IF(AND(BC13&lt;85.01,BC13&gt;1),"DEBIL","ESTABLECER CONTROL")))</f>
        <v>FUERTE</v>
      </c>
      <c r="BE13" s="425">
        <f>AVERAGE(BC13:BC15)</f>
        <v>100</v>
      </c>
      <c r="BF13" s="422" t="str">
        <f>IF(BE13&gt;95,"FUERTE",IF(AND(BE13&lt;95.01,BE13&gt;85.02),"MODERADO",IF(AND(BE13&lt;85.01,BE13&gt;1),"DEBIL","0")))</f>
        <v>FUERTE</v>
      </c>
      <c r="BG13" s="42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21" t="str">
        <f>AK13</f>
        <v>CATASTRÓFICO</v>
      </c>
      <c r="BI13" s="421" t="s">
        <v>545</v>
      </c>
      <c r="BJ13" s="437" t="s">
        <v>280</v>
      </c>
      <c r="BK13" s="329" t="s">
        <v>752</v>
      </c>
      <c r="BL13" s="329" t="s">
        <v>725</v>
      </c>
      <c r="BM13" s="133">
        <v>46174</v>
      </c>
      <c r="BN13" s="133">
        <v>46371</v>
      </c>
      <c r="BO13" s="548" t="s">
        <v>732</v>
      </c>
      <c r="BP13" s="805">
        <v>46142</v>
      </c>
      <c r="BQ13" s="136" t="s">
        <v>800</v>
      </c>
      <c r="BR13" s="167" t="s">
        <v>799</v>
      </c>
    </row>
    <row r="14" spans="1:70" ht="90.75" customHeight="1">
      <c r="A14" s="508"/>
      <c r="B14" s="444"/>
      <c r="C14" s="466"/>
      <c r="D14" s="552"/>
      <c r="E14" s="403"/>
      <c r="F14" s="394"/>
      <c r="G14" s="403"/>
      <c r="H14" s="394"/>
      <c r="I14" s="403"/>
      <c r="J14" s="397"/>
      <c r="K14" s="403"/>
      <c r="L14" s="400"/>
      <c r="M14" s="400"/>
      <c r="N14" s="388"/>
      <c r="O14" s="449"/>
      <c r="P14" s="388"/>
      <c r="Q14" s="388"/>
      <c r="R14" s="388"/>
      <c r="S14" s="388"/>
      <c r="T14" s="388"/>
      <c r="U14" s="388"/>
      <c r="V14" s="388"/>
      <c r="W14" s="388"/>
      <c r="X14" s="388"/>
      <c r="Y14" s="388"/>
      <c r="Z14" s="388"/>
      <c r="AA14" s="388"/>
      <c r="AB14" s="388"/>
      <c r="AC14" s="388"/>
      <c r="AD14" s="388"/>
      <c r="AE14" s="388"/>
      <c r="AF14" s="388"/>
      <c r="AG14" s="388"/>
      <c r="AH14" s="388"/>
      <c r="AI14" s="388"/>
      <c r="AJ14" s="391"/>
      <c r="AK14" s="482"/>
      <c r="AL14" s="479"/>
      <c r="AM14" s="339" t="s">
        <v>753</v>
      </c>
      <c r="AN14" s="341" t="s">
        <v>725</v>
      </c>
      <c r="AO14" s="66" t="s">
        <v>172</v>
      </c>
      <c r="AP14" s="132">
        <f t="shared" ref="AP14:AP15" si="1">IF(AO14="Asignado",15,0)</f>
        <v>15</v>
      </c>
      <c r="AQ14" s="132" t="s">
        <v>173</v>
      </c>
      <c r="AR14" s="132">
        <f t="shared" ref="AR14:AR15" si="2">IF(AQ14="adecuado",15,0)</f>
        <v>15</v>
      </c>
      <c r="AS14" s="132" t="s">
        <v>174</v>
      </c>
      <c r="AT14" s="132">
        <f t="shared" ref="AT14:AT15" si="3">IF(AS14="Oportuna",15,0)</f>
        <v>15</v>
      </c>
      <c r="AU14" s="132" t="s">
        <v>175</v>
      </c>
      <c r="AV14" s="132">
        <f t="shared" ref="AV14:AV15" si="4">IF(AU14="Prevenir",15,IF(AU14="Detectar",10,0))</f>
        <v>15</v>
      </c>
      <c r="AW14" s="132" t="s">
        <v>176</v>
      </c>
      <c r="AX14" s="132">
        <f t="shared" ref="AX14:AX15" si="5">IF(AW14="Confiable",15,0)</f>
        <v>15</v>
      </c>
      <c r="AY14" s="132" t="s">
        <v>177</v>
      </c>
      <c r="AZ14" s="132">
        <f t="shared" ref="AZ14:AZ15" si="6">IF(AY14="Se investigan y resuelven oportunamente",15,0)</f>
        <v>15</v>
      </c>
      <c r="BA14" s="132" t="s">
        <v>178</v>
      </c>
      <c r="BB14" s="132">
        <f t="shared" ref="BB14:BB15" si="7">IF(BA14="Completa",10,IF(BA14="Incompleta",5,0))</f>
        <v>10</v>
      </c>
      <c r="BC14" s="132">
        <f t="shared" ref="BC14:BC15" si="8">BB14+AZ14+AX14+AV14+AT14+AR14+AP14</f>
        <v>100</v>
      </c>
      <c r="BD14" s="175" t="str">
        <f>IF(BC14&gt;95,"FUERTE",IF(AND(BC14&lt;95.01,BC14&gt;85.02),"MODERADO",IF(AND(BC14&lt;85.01,BC14&gt;1),"DEBIL","ESTABLECER CONTROL")))</f>
        <v>FUERTE</v>
      </c>
      <c r="BE14" s="425"/>
      <c r="BF14" s="422"/>
      <c r="BG14" s="422"/>
      <c r="BH14" s="422"/>
      <c r="BI14" s="438"/>
      <c r="BJ14" s="391"/>
      <c r="BK14" s="339" t="s">
        <v>754</v>
      </c>
      <c r="BL14" s="339" t="s">
        <v>725</v>
      </c>
      <c r="BM14" s="207">
        <v>46174</v>
      </c>
      <c r="BN14" s="207">
        <v>46371</v>
      </c>
      <c r="BO14" s="549"/>
      <c r="BP14" s="806">
        <v>46142</v>
      </c>
      <c r="BQ14" s="219" t="s">
        <v>801</v>
      </c>
      <c r="BR14" s="167" t="s">
        <v>799</v>
      </c>
    </row>
    <row r="15" spans="1:70" ht="77.45" customHeight="1" thickBot="1">
      <c r="A15" s="508"/>
      <c r="B15" s="445"/>
      <c r="C15" s="467"/>
      <c r="D15" s="553"/>
      <c r="E15" s="404"/>
      <c r="F15" s="395"/>
      <c r="G15" s="404"/>
      <c r="H15" s="395"/>
      <c r="I15" s="404"/>
      <c r="J15" s="398"/>
      <c r="K15" s="404"/>
      <c r="L15" s="401"/>
      <c r="M15" s="401"/>
      <c r="N15" s="389"/>
      <c r="O15" s="450"/>
      <c r="P15" s="389"/>
      <c r="Q15" s="389"/>
      <c r="R15" s="389"/>
      <c r="S15" s="389"/>
      <c r="T15" s="389"/>
      <c r="U15" s="389"/>
      <c r="V15" s="389"/>
      <c r="W15" s="389"/>
      <c r="X15" s="389"/>
      <c r="Y15" s="389"/>
      <c r="Z15" s="389"/>
      <c r="AA15" s="389"/>
      <c r="AB15" s="389"/>
      <c r="AC15" s="389"/>
      <c r="AD15" s="389"/>
      <c r="AE15" s="389"/>
      <c r="AF15" s="389"/>
      <c r="AG15" s="389"/>
      <c r="AH15" s="389"/>
      <c r="AI15" s="389"/>
      <c r="AJ15" s="392"/>
      <c r="AK15" s="483"/>
      <c r="AL15" s="480"/>
      <c r="AM15" s="340" t="s">
        <v>755</v>
      </c>
      <c r="AN15" s="342" t="s">
        <v>725</v>
      </c>
      <c r="AO15" s="164" t="s">
        <v>172</v>
      </c>
      <c r="AP15" s="166">
        <f t="shared" si="1"/>
        <v>15</v>
      </c>
      <c r="AQ15" s="166" t="s">
        <v>173</v>
      </c>
      <c r="AR15" s="166">
        <f t="shared" si="2"/>
        <v>15</v>
      </c>
      <c r="AS15" s="166" t="s">
        <v>174</v>
      </c>
      <c r="AT15" s="166">
        <f t="shared" si="3"/>
        <v>15</v>
      </c>
      <c r="AU15" s="166" t="s">
        <v>175</v>
      </c>
      <c r="AV15" s="166">
        <f t="shared" si="4"/>
        <v>15</v>
      </c>
      <c r="AW15" s="166" t="s">
        <v>176</v>
      </c>
      <c r="AX15" s="166">
        <f t="shared" si="5"/>
        <v>15</v>
      </c>
      <c r="AY15" s="166" t="s">
        <v>177</v>
      </c>
      <c r="AZ15" s="166">
        <f t="shared" si="6"/>
        <v>15</v>
      </c>
      <c r="BA15" s="166" t="s">
        <v>178</v>
      </c>
      <c r="BB15" s="166">
        <f t="shared" si="7"/>
        <v>10</v>
      </c>
      <c r="BC15" s="166">
        <f t="shared" si="8"/>
        <v>100</v>
      </c>
      <c r="BD15" s="176" t="str">
        <f t="shared" ref="BD15" si="9">IF(BC15&gt;95,"FUERTE",IF(AND(BC15&lt;95.01,BC15&gt;85.02),"MODERADO",IF(AND(BC15&lt;85.01,BC15&gt;1),"DEBIL","ESTABLECER CONTROL")))</f>
        <v>FUERTE</v>
      </c>
      <c r="BE15" s="426"/>
      <c r="BF15" s="423"/>
      <c r="BG15" s="423"/>
      <c r="BH15" s="423"/>
      <c r="BI15" s="439"/>
      <c r="BJ15" s="392"/>
      <c r="BK15" s="340" t="s">
        <v>756</v>
      </c>
      <c r="BL15" s="340" t="s">
        <v>725</v>
      </c>
      <c r="BM15" s="338">
        <v>46174</v>
      </c>
      <c r="BN15" s="338">
        <v>46371</v>
      </c>
      <c r="BO15" s="550"/>
      <c r="BP15" s="807">
        <v>46142</v>
      </c>
      <c r="BQ15" s="230" t="s">
        <v>802</v>
      </c>
      <c r="BR15" s="167" t="s">
        <v>799</v>
      </c>
    </row>
    <row r="16" spans="1:70">
      <c r="O16" s="47"/>
    </row>
    <row r="17" spans="15:15">
      <c r="O17" s="47"/>
    </row>
    <row r="18" spans="15:15">
      <c r="O18" s="47"/>
    </row>
    <row r="19" spans="15:15">
      <c r="O19" s="47"/>
    </row>
    <row r="20" spans="15:15">
      <c r="O20" s="47"/>
    </row>
    <row r="21" spans="15:15">
      <c r="O21" s="47"/>
    </row>
    <row r="22" spans="15:15">
      <c r="O22" s="47"/>
    </row>
    <row r="23" spans="15:15">
      <c r="O23" s="47"/>
    </row>
    <row r="24" spans="15:15">
      <c r="O24" s="47"/>
    </row>
    <row r="25" spans="15:15">
      <c r="O25" s="47"/>
    </row>
    <row r="26" spans="15:15">
      <c r="O26" s="47"/>
    </row>
    <row r="27" spans="15:15">
      <c r="O27" s="47"/>
    </row>
    <row r="28" spans="15:15">
      <c r="O28" s="47"/>
    </row>
    <row r="29" spans="15:15">
      <c r="O29" s="47"/>
    </row>
    <row r="30" spans="15:15">
      <c r="O30" s="47"/>
    </row>
    <row r="31" spans="15:15">
      <c r="O31" s="47"/>
    </row>
    <row r="32" spans="15:15">
      <c r="O32" s="47"/>
    </row>
    <row r="33" spans="15:15">
      <c r="O33" s="47"/>
    </row>
    <row r="34" spans="15:15">
      <c r="O34" s="47"/>
    </row>
    <row r="35" spans="15:15">
      <c r="O35" s="47"/>
    </row>
    <row r="36" spans="15:15">
      <c r="O36" s="47"/>
    </row>
    <row r="37" spans="15:15">
      <c r="O37" s="47"/>
    </row>
    <row r="38" spans="15:15">
      <c r="O38" s="47"/>
    </row>
    <row r="39" spans="15:15">
      <c r="O39" s="47"/>
    </row>
    <row r="40" spans="15:15">
      <c r="O40" s="47"/>
    </row>
    <row r="41" spans="15:15">
      <c r="O41" s="47"/>
    </row>
    <row r="42" spans="15:15">
      <c r="O42" s="47"/>
    </row>
    <row r="43" spans="15:15">
      <c r="O43" s="47"/>
    </row>
    <row r="44" spans="15:15">
      <c r="O44" s="47"/>
    </row>
    <row r="45" spans="15:15">
      <c r="O45" s="47"/>
    </row>
    <row r="46" spans="15:15">
      <c r="O46" s="47"/>
    </row>
    <row r="47" spans="15:15">
      <c r="O47" s="47"/>
    </row>
    <row r="48" spans="15:15">
      <c r="O48" s="47"/>
    </row>
    <row r="49" spans="15:15">
      <c r="O49" s="47"/>
    </row>
    <row r="50" spans="15:15">
      <c r="O50" s="47"/>
    </row>
    <row r="51" spans="15:15">
      <c r="O51" s="47"/>
    </row>
    <row r="52" spans="15:15">
      <c r="O52" s="47"/>
    </row>
    <row r="53" spans="15:15">
      <c r="O53" s="47"/>
    </row>
    <row r="54" spans="15:15">
      <c r="O54" s="47"/>
    </row>
    <row r="55" spans="15:15">
      <c r="O55" s="47"/>
    </row>
    <row r="56" spans="15:15">
      <c r="O56" s="47"/>
    </row>
  </sheetData>
  <sheetProtection formatCells="0" formatRows="0"/>
  <dataConsolidate/>
  <mergeCells count="80">
    <mergeCell ref="A8:D8"/>
    <mergeCell ref="E8:I8"/>
    <mergeCell ref="A1:D4"/>
    <mergeCell ref="E1:BR2"/>
    <mergeCell ref="E3:AE3"/>
    <mergeCell ref="AF3:AW3"/>
    <mergeCell ref="AY3:BR3"/>
    <mergeCell ref="E4:AE4"/>
    <mergeCell ref="AF4:AW4"/>
    <mergeCell ref="AY4:BR4"/>
    <mergeCell ref="A5:B5"/>
    <mergeCell ref="C5:D5"/>
    <mergeCell ref="E5:BR6"/>
    <mergeCell ref="A6:B6"/>
    <mergeCell ref="C6:D6"/>
    <mergeCell ref="BJ10:BR10"/>
    <mergeCell ref="D11:D12"/>
    <mergeCell ref="E11:K11"/>
    <mergeCell ref="N11:P11"/>
    <mergeCell ref="Q11:AK11"/>
    <mergeCell ref="BO11:BO12"/>
    <mergeCell ref="BP11:BP12"/>
    <mergeCell ref="BQ11:BQ12"/>
    <mergeCell ref="BR11:BR12"/>
    <mergeCell ref="BJ11:BJ12"/>
    <mergeCell ref="BK11:BN11"/>
    <mergeCell ref="A10:A12"/>
    <mergeCell ref="B10:B12"/>
    <mergeCell ref="C10:C12"/>
    <mergeCell ref="D10:K10"/>
    <mergeCell ref="N10:BH10"/>
    <mergeCell ref="F13:F15"/>
    <mergeCell ref="AL11:AL12"/>
    <mergeCell ref="AM11:AM12"/>
    <mergeCell ref="AN11:BF11"/>
    <mergeCell ref="BG11:BH11"/>
    <mergeCell ref="L13:L15"/>
    <mergeCell ref="G13:G15"/>
    <mergeCell ref="H13:H15"/>
    <mergeCell ref="I13:I15"/>
    <mergeCell ref="J13:J15"/>
    <mergeCell ref="K13:K15"/>
    <mergeCell ref="X13:X15"/>
    <mergeCell ref="M13:M15"/>
    <mergeCell ref="N13:N15"/>
    <mergeCell ref="O13:O15"/>
    <mergeCell ref="P13:P15"/>
    <mergeCell ref="A13:A15"/>
    <mergeCell ref="B13:B15"/>
    <mergeCell ref="C13:C15"/>
    <mergeCell ref="D13:D15"/>
    <mergeCell ref="E13:E15"/>
    <mergeCell ref="Q13:Q15"/>
    <mergeCell ref="R13:R15"/>
    <mergeCell ref="S13:S15"/>
    <mergeCell ref="T13:T15"/>
    <mergeCell ref="U13:U15"/>
    <mergeCell ref="V13:V15"/>
    <mergeCell ref="W13:W15"/>
    <mergeCell ref="AJ13:AJ15"/>
    <mergeCell ref="Y13:Y15"/>
    <mergeCell ref="Z13:Z15"/>
    <mergeCell ref="AA13:AA15"/>
    <mergeCell ref="AB13:AB15"/>
    <mergeCell ref="AC13:AC15"/>
    <mergeCell ref="AD13:AD15"/>
    <mergeCell ref="AE13:AE15"/>
    <mergeCell ref="AF13:AF15"/>
    <mergeCell ref="AG13:AG15"/>
    <mergeCell ref="AH13:AH15"/>
    <mergeCell ref="AI13:AI15"/>
    <mergeCell ref="BI13:BI15"/>
    <mergeCell ref="BJ13:BJ15"/>
    <mergeCell ref="BO13:BO15"/>
    <mergeCell ref="AK13:AK15"/>
    <mergeCell ref="AL13:AL15"/>
    <mergeCell ref="BE13:BE15"/>
    <mergeCell ref="BF13:BF15"/>
    <mergeCell ref="BG13:BG15"/>
    <mergeCell ref="BH13:BH15"/>
  </mergeCells>
  <conditionalFormatting sqref="D13:D15">
    <cfRule type="expression" dxfId="377" priority="10">
      <formula>M13&lt;100%</formula>
    </cfRule>
    <cfRule type="expression" dxfId="376" priority="11">
      <formula>M13&gt;=100%</formula>
    </cfRule>
  </conditionalFormatting>
  <conditionalFormatting sqref="N13:O13">
    <cfRule type="containsText" dxfId="375" priority="24" operator="containsText" text="RARA VEZ">
      <formula>NOT(ISERROR(SEARCH("RARA VEZ",N13)))</formula>
    </cfRule>
    <cfRule type="containsText" dxfId="374" priority="25" operator="containsText" text="IMPROBABLE">
      <formula>NOT(ISERROR(SEARCH("IMPROBABLE",N13)))</formula>
    </cfRule>
    <cfRule type="containsText" dxfId="373" priority="26" operator="containsText" text="POSIBLE">
      <formula>NOT(ISERROR(SEARCH("POSIBLE",N13)))</formula>
    </cfRule>
    <cfRule type="containsText" dxfId="372" priority="27" operator="containsText" text="PROBABLE">
      <formula>NOT(ISERROR(SEARCH("PROBABLE",N13)))</formula>
    </cfRule>
    <cfRule type="containsText" dxfId="371" priority="28" operator="containsText" text="CASI SEGURO">
      <formula>NOT(ISERROR(SEARCH("CASI SEGURO",N13)))</formula>
    </cfRule>
  </conditionalFormatting>
  <conditionalFormatting sqref="AK13:AK15">
    <cfRule type="containsText" dxfId="370" priority="29" operator="containsText" text="CATASTRÓFICO">
      <formula>NOT(ISERROR(SEARCH("CATASTRÓFICO",AK13)))</formula>
    </cfRule>
    <cfRule type="containsText" dxfId="369" priority="30" operator="containsText" text="MAYOR">
      <formula>NOT(ISERROR(SEARCH("MAYOR",AK13)))</formula>
    </cfRule>
    <cfRule type="containsText" dxfId="368" priority="31" operator="containsText" text="MODERADO">
      <formula>NOT(ISERROR(SEARCH("MODERADO",AK13)))</formula>
    </cfRule>
  </conditionalFormatting>
  <conditionalFormatting sqref="AL13">
    <cfRule type="containsText" dxfId="367" priority="20" operator="containsText" text="EXTREMO">
      <formula>NOT(ISERROR(SEARCH("EXTREMO",AL13)))</formula>
    </cfRule>
    <cfRule type="containsText" dxfId="366" priority="21" operator="containsText" text="ALTO">
      <formula>NOT(ISERROR(SEARCH("ALTO",AL13)))</formula>
    </cfRule>
    <cfRule type="containsText" dxfId="365" priority="22" operator="containsText" text="MODERADO">
      <formula>NOT(ISERROR(SEARCH("MODERADO",AL13)))</formula>
    </cfRule>
    <cfRule type="containsText" dxfId="364" priority="23" operator="containsText" text="BAJO">
      <formula>NOT(ISERROR(SEARCH("BAJO",AL13)))</formula>
    </cfRule>
  </conditionalFormatting>
  <conditionalFormatting sqref="BG13:BG15">
    <cfRule type="containsText" dxfId="363" priority="15" operator="containsText" text="CASI SEGURO">
      <formula>NOT(ISERROR(SEARCH("CASI SEGURO",BG13)))</formula>
    </cfRule>
    <cfRule type="containsText" dxfId="362" priority="16" operator="containsText" text="PROBABLE">
      <formula>NOT(ISERROR(SEARCH("PROBABLE",BG13)))</formula>
    </cfRule>
    <cfRule type="containsText" dxfId="361" priority="17" operator="containsText" text="POSIBLE">
      <formula>NOT(ISERROR(SEARCH("POSIBLE",BG13)))</formula>
    </cfRule>
    <cfRule type="containsText" dxfId="360" priority="18" operator="containsText" text="IMPROBABLE">
      <formula>NOT(ISERROR(SEARCH("IMPROBABLE",BG13)))</formula>
    </cfRule>
    <cfRule type="containsText" dxfId="359" priority="19" operator="containsText" text="RARA VEZ">
      <formula>NOT(ISERROR(SEARCH("RARA VEZ",BG13)))</formula>
    </cfRule>
  </conditionalFormatting>
  <conditionalFormatting sqref="BH13:BI13 BH14:BH15">
    <cfRule type="containsText" dxfId="358" priority="12" operator="containsText" text="MODERADO">
      <formula>NOT(ISERROR(SEARCH("MODERADO",BH13)))</formula>
    </cfRule>
    <cfRule type="containsText" dxfId="357" priority="13" operator="containsText" text="MAYOR">
      <formula>NOT(ISERROR(SEARCH("MAYOR",BH13)))</formula>
    </cfRule>
    <cfRule type="containsText" dxfId="356" priority="14" operator="containsText" text="CATASTRÓFICO">
      <formula>NOT(ISERROR(SEARCH("CATASTRÓFICO",BH13)))</formula>
    </cfRule>
  </conditionalFormatting>
  <conditionalFormatting sqref="BI13:BI15">
    <cfRule type="containsText" dxfId="355" priority="1" operator="containsText" text="EXTREMO">
      <formula>NOT(ISERROR(SEARCH("EXTREMO",BI13)))</formula>
    </cfRule>
    <cfRule type="containsText" dxfId="354" priority="2" operator="containsText" text="MODERADO">
      <formula>NOT(ISERROR(SEARCH("MODERADO",BI13)))</formula>
    </cfRule>
    <cfRule type="containsText" dxfId="353" priority="3" operator="containsText" text="ALTO">
      <formula>NOT(ISERROR(SEARCH("ALTO",BI13)))</formula>
    </cfRule>
  </conditionalFormatting>
  <conditionalFormatting sqref="BM13:BN15">
    <cfRule type="expression" dxfId="352" priority="4">
      <formula>#REF!="DILIGENCIE EL PLAN DE ACCIÓN"</formula>
    </cfRule>
  </conditionalFormatting>
  <dataValidations count="4">
    <dataValidation type="list" allowBlank="1" showInputMessage="1" showErrorMessage="1" sqref="BI13:BI15" xr:uid="{00000000-0002-0000-0700-000000000000}">
      <formula1>"EXTREMO,ALTO,MODERADO"</formula1>
    </dataValidation>
    <dataValidation type="list" allowBlank="1" showInputMessage="1" showErrorMessage="1" sqref="BR13:BR15" xr:uid="{00000000-0002-0000-0700-000001000000}">
      <formula1>"ABIERTA, CERRADA"</formula1>
    </dataValidation>
    <dataValidation type="list" allowBlank="1" showInputMessage="1" showErrorMessage="1" sqref="BJ13:BJ15" xr:uid="{00000000-0002-0000-0700-000002000000}">
      <formula1>TRATAMIENTOC</formula1>
    </dataValidation>
    <dataValidation type="list" allowBlank="1" showInputMessage="1" showErrorMessage="1" sqref="E13:E15 G13:G15 I13:I15 K13:K15" xr:uid="{00000000-0002-0000-0700-000003000000}">
      <formula1>Acción</formula1>
    </dataValidation>
  </dataValidations>
  <pageMargins left="0.7" right="0.7" top="0.75" bottom="0.75" header="0.3" footer="0.3"/>
  <pageSetup paperSize="9" scale="10" orientation="portrait"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8">
    <tabColor rgb="FF0070C0"/>
  </sheetPr>
  <dimension ref="A1:BR68"/>
  <sheetViews>
    <sheetView view="pageBreakPreview" topLeftCell="A10" zoomScale="70" zoomScaleNormal="40" zoomScaleSheetLayoutView="70" workbookViewId="0">
      <pane xSplit="4" ySplit="3" topLeftCell="BI14" activePane="bottomRight" state="frozen"/>
      <selection activeCell="A10" sqref="A10"/>
      <selection pane="topRight" activeCell="E10" sqref="E10"/>
      <selection pane="bottomLeft" activeCell="A13" sqref="A13"/>
      <selection pane="bottomRight" activeCell="BR19" sqref="BR19"/>
    </sheetView>
  </sheetViews>
  <sheetFormatPr baseColWidth="10" defaultColWidth="11.42578125" defaultRowHeight="12"/>
  <cols>
    <col min="1" max="1" width="13.7109375" style="10" customWidth="1"/>
    <col min="2" max="2" width="14.140625" style="10" customWidth="1"/>
    <col min="3" max="3" width="6.7109375" style="13" customWidth="1"/>
    <col min="4" max="4" width="32.42578125" style="13" customWidth="1"/>
    <col min="5" max="5" width="14.42578125" style="13" customWidth="1"/>
    <col min="6" max="6" width="2.42578125" style="13" hidden="1" customWidth="1"/>
    <col min="7" max="7" width="14.42578125" style="13" customWidth="1"/>
    <col min="8" max="8" width="2.42578125" style="13" hidden="1" customWidth="1"/>
    <col min="9" max="9" width="26.85546875" style="10" customWidth="1"/>
    <col min="10" max="10" width="2.42578125" style="13" hidden="1" customWidth="1"/>
    <col min="11" max="11" width="29.7109375" style="10" customWidth="1"/>
    <col min="12" max="12" width="4.28515625" style="13" hidden="1" customWidth="1"/>
    <col min="13" max="13" width="5.28515625" style="13" hidden="1" customWidth="1"/>
    <col min="14" max="14" width="19.7109375" style="10" customWidth="1"/>
    <col min="15" max="15" width="17.42578125" style="13" customWidth="1"/>
    <col min="16" max="16" width="9.85546875" style="13" hidden="1" customWidth="1"/>
    <col min="17" max="17" width="10" style="13" customWidth="1"/>
    <col min="18" max="18" width="15.42578125" style="13" customWidth="1"/>
    <col min="19" max="19" width="10" style="13" customWidth="1"/>
    <col min="20" max="20" width="15.85546875" style="13" customWidth="1"/>
    <col min="21" max="21" width="12.42578125" style="13" customWidth="1"/>
    <col min="22" max="22" width="10" style="13" customWidth="1"/>
    <col min="23" max="23" width="13" style="13" customWidth="1"/>
    <col min="24" max="24" width="15.85546875" style="13" customWidth="1"/>
    <col min="25" max="25" width="10" style="13" customWidth="1"/>
    <col min="26" max="26" width="13.28515625" style="13" customWidth="1"/>
    <col min="27" max="35" width="10" style="13" customWidth="1"/>
    <col min="36" max="36" width="2" style="13" hidden="1" customWidth="1"/>
    <col min="37" max="37" width="14.85546875" style="10" customWidth="1"/>
    <col min="38" max="38" width="13.28515625" style="10" customWidth="1"/>
    <col min="39" max="39" width="58.42578125" style="10" customWidth="1"/>
    <col min="40" max="40" width="22.85546875" style="10" customWidth="1"/>
    <col min="41" max="41" width="20.7109375" style="10" customWidth="1"/>
    <col min="42" max="42" width="3.85546875" style="10" hidden="1" customWidth="1"/>
    <col min="43" max="43" width="20.7109375" style="10" customWidth="1"/>
    <col min="44" max="44" width="4" style="10" hidden="1" customWidth="1"/>
    <col min="45" max="45" width="12.140625" style="10" bestFit="1" customWidth="1"/>
    <col min="46" max="46" width="4.140625" style="10" hidden="1" customWidth="1"/>
    <col min="47" max="47" width="20.7109375" style="10" customWidth="1"/>
    <col min="48" max="48" width="4.28515625" style="10" hidden="1" customWidth="1"/>
    <col min="49" max="49" width="20.7109375" style="10" customWidth="1"/>
    <col min="50" max="50" width="4.85546875" style="10" hidden="1" customWidth="1"/>
    <col min="51" max="51" width="20.7109375" style="10" customWidth="1"/>
    <col min="52" max="52" width="4.85546875" style="10" hidden="1" customWidth="1"/>
    <col min="53" max="53" width="20.7109375" style="10" customWidth="1"/>
    <col min="54" max="54" width="5.28515625" style="10" hidden="1" customWidth="1"/>
    <col min="55" max="55" width="8.7109375" style="10" hidden="1" customWidth="1"/>
    <col min="56" max="56" width="17" style="10" bestFit="1" customWidth="1"/>
    <col min="57" max="58" width="13.28515625" style="10" customWidth="1"/>
    <col min="59" max="59" width="19" style="10" customWidth="1"/>
    <col min="60" max="60" width="15" style="10" customWidth="1"/>
    <col min="61" max="61" width="13.28515625" style="10" customWidth="1"/>
    <col min="62" max="62" width="17.42578125" style="10" customWidth="1"/>
    <col min="63" max="63" width="31.42578125" style="10" customWidth="1"/>
    <col min="64" max="64" width="21.28515625" style="10" customWidth="1"/>
    <col min="65" max="65" width="19.42578125" style="10" customWidth="1"/>
    <col min="66" max="66" width="17.42578125" style="10" customWidth="1"/>
    <col min="67" max="67" width="26.42578125" style="10" customWidth="1"/>
    <col min="68" max="68" width="11.42578125" style="10" customWidth="1"/>
    <col min="69" max="69" width="20" style="10" customWidth="1"/>
    <col min="70" max="79" width="11.42578125" style="10" customWidth="1"/>
    <col min="80" max="16384" width="11.42578125" style="10"/>
  </cols>
  <sheetData>
    <row r="1" spans="1:70" ht="12" customHeight="1">
      <c r="A1" s="484"/>
      <c r="B1" s="485"/>
      <c r="C1" s="485"/>
      <c r="D1" s="486"/>
      <c r="E1" s="449" t="s">
        <v>134</v>
      </c>
      <c r="F1" s="449"/>
      <c r="G1" s="449"/>
      <c r="H1" s="449"/>
      <c r="I1" s="449"/>
      <c r="J1" s="449"/>
      <c r="K1" s="449"/>
      <c r="L1" s="449"/>
      <c r="M1" s="449"/>
      <c r="N1" s="449"/>
      <c r="O1" s="449"/>
      <c r="P1" s="449"/>
      <c r="Q1" s="449"/>
      <c r="R1" s="449"/>
      <c r="S1" s="449"/>
      <c r="T1" s="449"/>
      <c r="U1" s="449"/>
      <c r="V1" s="449"/>
      <c r="W1" s="449"/>
      <c r="X1" s="449"/>
      <c r="Y1" s="449"/>
      <c r="Z1" s="449"/>
      <c r="AA1" s="449"/>
      <c r="AB1" s="449"/>
      <c r="AC1" s="449"/>
      <c r="AD1" s="449"/>
      <c r="AE1" s="449"/>
      <c r="AF1" s="449"/>
      <c r="AG1" s="449"/>
      <c r="AH1" s="449"/>
      <c r="AI1" s="449"/>
      <c r="AJ1" s="449"/>
      <c r="AK1" s="449"/>
      <c r="AL1" s="449"/>
      <c r="AM1" s="449"/>
      <c r="AN1" s="449"/>
      <c r="AO1" s="449"/>
      <c r="AP1" s="449"/>
      <c r="AQ1" s="449"/>
      <c r="AR1" s="449"/>
      <c r="AS1" s="449"/>
      <c r="AT1" s="449"/>
      <c r="AU1" s="449"/>
      <c r="AV1" s="449"/>
      <c r="AW1" s="449"/>
      <c r="AX1" s="449"/>
      <c r="AY1" s="449"/>
      <c r="AZ1" s="449"/>
      <c r="BA1" s="449"/>
      <c r="BB1" s="449"/>
      <c r="BC1" s="449"/>
      <c r="BD1" s="449"/>
      <c r="BE1" s="449"/>
      <c r="BF1" s="449"/>
      <c r="BG1" s="449"/>
      <c r="BH1" s="449"/>
      <c r="BI1" s="449"/>
      <c r="BJ1" s="449"/>
      <c r="BK1" s="449"/>
      <c r="BL1" s="449"/>
      <c r="BM1" s="449"/>
      <c r="BN1" s="449"/>
      <c r="BO1" s="449"/>
      <c r="BP1" s="449"/>
      <c r="BQ1" s="449"/>
      <c r="BR1" s="449"/>
    </row>
    <row r="2" spans="1:70">
      <c r="A2" s="487"/>
      <c r="B2" s="488"/>
      <c r="C2" s="488"/>
      <c r="D2" s="489"/>
      <c r="E2" s="449"/>
      <c r="F2" s="449"/>
      <c r="G2" s="449"/>
      <c r="H2" s="449"/>
      <c r="I2" s="449"/>
      <c r="J2" s="449"/>
      <c r="K2" s="449"/>
      <c r="L2" s="449"/>
      <c r="M2" s="449"/>
      <c r="N2" s="449"/>
      <c r="O2" s="449"/>
      <c r="P2" s="449"/>
      <c r="Q2" s="449"/>
      <c r="R2" s="449"/>
      <c r="S2" s="449"/>
      <c r="T2" s="449"/>
      <c r="U2" s="449"/>
      <c r="V2" s="449"/>
      <c r="W2" s="449"/>
      <c r="X2" s="449"/>
      <c r="Y2" s="449"/>
      <c r="Z2" s="449"/>
      <c r="AA2" s="449"/>
      <c r="AB2" s="449"/>
      <c r="AC2" s="449"/>
      <c r="AD2" s="449"/>
      <c r="AE2" s="449"/>
      <c r="AF2" s="449"/>
      <c r="AG2" s="449"/>
      <c r="AH2" s="449"/>
      <c r="AI2" s="449"/>
      <c r="AJ2" s="449"/>
      <c r="AK2" s="449"/>
      <c r="AL2" s="449"/>
      <c r="AM2" s="449"/>
      <c r="AN2" s="449"/>
      <c r="AO2" s="449"/>
      <c r="AP2" s="449"/>
      <c r="AQ2" s="449"/>
      <c r="AR2" s="449"/>
      <c r="AS2" s="449"/>
      <c r="AT2" s="449"/>
      <c r="AU2" s="449"/>
      <c r="AV2" s="449"/>
      <c r="AW2" s="449"/>
      <c r="AX2" s="449"/>
      <c r="AY2" s="449"/>
      <c r="AZ2" s="449"/>
      <c r="BA2" s="449"/>
      <c r="BB2" s="449"/>
      <c r="BC2" s="449"/>
      <c r="BD2" s="449"/>
      <c r="BE2" s="449"/>
      <c r="BF2" s="449"/>
      <c r="BG2" s="449"/>
      <c r="BH2" s="449"/>
      <c r="BI2" s="449"/>
      <c r="BJ2" s="449"/>
      <c r="BK2" s="449"/>
      <c r="BL2" s="449"/>
      <c r="BM2" s="449"/>
      <c r="BN2" s="449"/>
      <c r="BO2" s="449"/>
      <c r="BP2" s="449"/>
      <c r="BQ2" s="449"/>
      <c r="BR2" s="449"/>
    </row>
    <row r="3" spans="1:70" ht="15" customHeight="1">
      <c r="A3" s="487"/>
      <c r="B3" s="488"/>
      <c r="C3" s="488"/>
      <c r="D3" s="489"/>
      <c r="E3" s="495" t="s">
        <v>131</v>
      </c>
      <c r="F3" s="497"/>
      <c r="G3" s="497"/>
      <c r="H3" s="497"/>
      <c r="I3" s="497"/>
      <c r="J3" s="497"/>
      <c r="K3" s="497"/>
      <c r="L3" s="497"/>
      <c r="M3" s="497"/>
      <c r="N3" s="497"/>
      <c r="O3" s="497"/>
      <c r="P3" s="497"/>
      <c r="Q3" s="497"/>
      <c r="R3" s="497"/>
      <c r="S3" s="497"/>
      <c r="T3" s="497"/>
      <c r="U3" s="497"/>
      <c r="V3" s="497"/>
      <c r="W3" s="497"/>
      <c r="X3" s="497"/>
      <c r="Y3" s="497"/>
      <c r="Z3" s="497"/>
      <c r="AA3" s="497"/>
      <c r="AB3" s="497"/>
      <c r="AC3" s="497"/>
      <c r="AD3" s="497"/>
      <c r="AE3" s="496"/>
      <c r="AF3" s="492" t="s">
        <v>132</v>
      </c>
      <c r="AG3" s="493"/>
      <c r="AH3" s="493"/>
      <c r="AI3" s="493"/>
      <c r="AJ3" s="493"/>
      <c r="AK3" s="493"/>
      <c r="AL3" s="493"/>
      <c r="AM3" s="493"/>
      <c r="AN3" s="493"/>
      <c r="AO3" s="493"/>
      <c r="AP3" s="493"/>
      <c r="AQ3" s="493"/>
      <c r="AR3" s="493"/>
      <c r="AS3" s="493"/>
      <c r="AT3" s="493"/>
      <c r="AU3" s="493"/>
      <c r="AV3" s="493"/>
      <c r="AW3" s="494"/>
      <c r="AX3" s="54"/>
      <c r="AY3" s="495" t="s">
        <v>133</v>
      </c>
      <c r="AZ3" s="497"/>
      <c r="BA3" s="497"/>
      <c r="BB3" s="497"/>
      <c r="BC3" s="497"/>
      <c r="BD3" s="497"/>
      <c r="BE3" s="497"/>
      <c r="BF3" s="497"/>
      <c r="BG3" s="497"/>
      <c r="BH3" s="497"/>
      <c r="BI3" s="497"/>
      <c r="BJ3" s="497"/>
      <c r="BK3" s="497"/>
      <c r="BL3" s="497"/>
      <c r="BM3" s="497"/>
      <c r="BN3" s="497"/>
      <c r="BO3" s="497"/>
      <c r="BP3" s="497"/>
      <c r="BQ3" s="497"/>
      <c r="BR3" s="496"/>
    </row>
    <row r="4" spans="1:70" ht="15" customHeight="1">
      <c r="A4" s="478"/>
      <c r="B4" s="490"/>
      <c r="C4" s="490"/>
      <c r="D4" s="491"/>
      <c r="E4" s="498" t="s">
        <v>207</v>
      </c>
      <c r="F4" s="499"/>
      <c r="G4" s="499"/>
      <c r="H4" s="499"/>
      <c r="I4" s="499"/>
      <c r="J4" s="499"/>
      <c r="K4" s="499"/>
      <c r="L4" s="499"/>
      <c r="M4" s="499"/>
      <c r="N4" s="499"/>
      <c r="O4" s="499"/>
      <c r="P4" s="499"/>
      <c r="Q4" s="499"/>
      <c r="R4" s="499"/>
      <c r="S4" s="499"/>
      <c r="T4" s="499"/>
      <c r="U4" s="499"/>
      <c r="V4" s="499"/>
      <c r="W4" s="499"/>
      <c r="X4" s="499"/>
      <c r="Y4" s="499"/>
      <c r="Z4" s="499"/>
      <c r="AA4" s="499"/>
      <c r="AB4" s="499"/>
      <c r="AC4" s="499"/>
      <c r="AD4" s="499"/>
      <c r="AE4" s="500"/>
      <c r="AF4" s="492" t="s">
        <v>208</v>
      </c>
      <c r="AG4" s="493"/>
      <c r="AH4" s="493"/>
      <c r="AI4" s="493"/>
      <c r="AJ4" s="493"/>
      <c r="AK4" s="493"/>
      <c r="AL4" s="493"/>
      <c r="AM4" s="493"/>
      <c r="AN4" s="493"/>
      <c r="AO4" s="493"/>
      <c r="AP4" s="493"/>
      <c r="AQ4" s="493"/>
      <c r="AR4" s="493"/>
      <c r="AS4" s="493"/>
      <c r="AT4" s="493"/>
      <c r="AU4" s="493"/>
      <c r="AV4" s="493"/>
      <c r="AW4" s="494"/>
      <c r="AX4" s="55"/>
      <c r="AY4" s="501" t="s">
        <v>209</v>
      </c>
      <c r="AZ4" s="502"/>
      <c r="BA4" s="502"/>
      <c r="BB4" s="502"/>
      <c r="BC4" s="502"/>
      <c r="BD4" s="502"/>
      <c r="BE4" s="502"/>
      <c r="BF4" s="502"/>
      <c r="BG4" s="502"/>
      <c r="BH4" s="502"/>
      <c r="BI4" s="502"/>
      <c r="BJ4" s="502"/>
      <c r="BK4" s="502"/>
      <c r="BL4" s="502"/>
      <c r="BM4" s="502"/>
      <c r="BN4" s="502"/>
      <c r="BO4" s="502"/>
      <c r="BP4" s="502"/>
      <c r="BQ4" s="502"/>
      <c r="BR4" s="503"/>
    </row>
    <row r="5" spans="1:70" ht="12" customHeight="1">
      <c r="A5" s="495" t="s">
        <v>106</v>
      </c>
      <c r="B5" s="496"/>
      <c r="C5" s="495" t="s">
        <v>130</v>
      </c>
      <c r="D5" s="496"/>
      <c r="E5" s="449" t="s">
        <v>136</v>
      </c>
      <c r="F5" s="449"/>
      <c r="G5" s="449"/>
      <c r="H5" s="449"/>
      <c r="I5" s="449"/>
      <c r="J5" s="449"/>
      <c r="K5" s="449"/>
      <c r="L5" s="449"/>
      <c r="M5" s="449"/>
      <c r="N5" s="449"/>
      <c r="O5" s="449"/>
      <c r="P5" s="449"/>
      <c r="Q5" s="449"/>
      <c r="R5" s="449"/>
      <c r="S5" s="449"/>
      <c r="T5" s="449"/>
      <c r="U5" s="449"/>
      <c r="V5" s="449"/>
      <c r="W5" s="449"/>
      <c r="X5" s="449"/>
      <c r="Y5" s="449"/>
      <c r="Z5" s="449"/>
      <c r="AA5" s="449"/>
      <c r="AB5" s="449"/>
      <c r="AC5" s="449"/>
      <c r="AD5" s="449"/>
      <c r="AE5" s="449"/>
      <c r="AF5" s="449"/>
      <c r="AG5" s="449"/>
      <c r="AH5" s="449"/>
      <c r="AI5" s="449"/>
      <c r="AJ5" s="449"/>
      <c r="AK5" s="449"/>
      <c r="AL5" s="449"/>
      <c r="AM5" s="449"/>
      <c r="AN5" s="449"/>
      <c r="AO5" s="449"/>
      <c r="AP5" s="449"/>
      <c r="AQ5" s="449"/>
      <c r="AR5" s="449"/>
      <c r="AS5" s="449"/>
      <c r="AT5" s="449"/>
      <c r="AU5" s="449"/>
      <c r="AV5" s="449"/>
      <c r="AW5" s="449"/>
      <c r="AX5" s="449"/>
      <c r="AY5" s="449"/>
      <c r="AZ5" s="449"/>
      <c r="BA5" s="449"/>
      <c r="BB5" s="449"/>
      <c r="BC5" s="449"/>
      <c r="BD5" s="449"/>
      <c r="BE5" s="449"/>
      <c r="BF5" s="449"/>
      <c r="BG5" s="449"/>
      <c r="BH5" s="449"/>
      <c r="BI5" s="449"/>
      <c r="BJ5" s="449"/>
      <c r="BK5" s="449"/>
      <c r="BL5" s="449"/>
      <c r="BM5" s="449"/>
      <c r="BN5" s="449"/>
      <c r="BO5" s="449"/>
      <c r="BP5" s="449"/>
      <c r="BQ5" s="449"/>
      <c r="BR5" s="449"/>
    </row>
    <row r="6" spans="1:70">
      <c r="A6" s="498" t="s">
        <v>206</v>
      </c>
      <c r="B6" s="500"/>
      <c r="C6" s="498">
        <v>8</v>
      </c>
      <c r="D6" s="500"/>
      <c r="E6" s="449"/>
      <c r="F6" s="449"/>
      <c r="G6" s="449"/>
      <c r="H6" s="449"/>
      <c r="I6" s="449"/>
      <c r="J6" s="449"/>
      <c r="K6" s="449"/>
      <c r="L6" s="449"/>
      <c r="M6" s="449"/>
      <c r="N6" s="449"/>
      <c r="O6" s="449"/>
      <c r="P6" s="449"/>
      <c r="Q6" s="449"/>
      <c r="R6" s="449"/>
      <c r="S6" s="449"/>
      <c r="T6" s="449"/>
      <c r="U6" s="449"/>
      <c r="V6" s="449"/>
      <c r="W6" s="449"/>
      <c r="X6" s="449"/>
      <c r="Y6" s="449"/>
      <c r="Z6" s="449"/>
      <c r="AA6" s="449"/>
      <c r="AB6" s="449"/>
      <c r="AC6" s="449"/>
      <c r="AD6" s="449"/>
      <c r="AE6" s="449"/>
      <c r="AF6" s="449"/>
      <c r="AG6" s="449"/>
      <c r="AH6" s="449"/>
      <c r="AI6" s="449"/>
      <c r="AJ6" s="449"/>
      <c r="AK6" s="449"/>
      <c r="AL6" s="449"/>
      <c r="AM6" s="449"/>
      <c r="AN6" s="449"/>
      <c r="AO6" s="449"/>
      <c r="AP6" s="449"/>
      <c r="AQ6" s="449"/>
      <c r="AR6" s="449"/>
      <c r="AS6" s="449"/>
      <c r="AT6" s="449"/>
      <c r="AU6" s="449"/>
      <c r="AV6" s="449"/>
      <c r="AW6" s="449"/>
      <c r="AX6" s="449"/>
      <c r="AY6" s="449"/>
      <c r="AZ6" s="449"/>
      <c r="BA6" s="449"/>
      <c r="BB6" s="449"/>
      <c r="BC6" s="449"/>
      <c r="BD6" s="449"/>
      <c r="BE6" s="449"/>
      <c r="BF6" s="449"/>
      <c r="BG6" s="449"/>
      <c r="BH6" s="449"/>
      <c r="BI6" s="449"/>
      <c r="BJ6" s="449"/>
      <c r="BK6" s="449"/>
      <c r="BL6" s="449"/>
      <c r="BM6" s="449"/>
      <c r="BN6" s="449"/>
      <c r="BO6" s="449"/>
      <c r="BP6" s="449"/>
      <c r="BQ6" s="449"/>
      <c r="BR6" s="449"/>
    </row>
    <row r="7" spans="1:70">
      <c r="A7" s="26"/>
      <c r="B7" s="26"/>
      <c r="C7" s="47"/>
      <c r="D7" s="47"/>
      <c r="E7" s="47"/>
      <c r="F7" s="47"/>
      <c r="G7" s="47"/>
      <c r="H7" s="47"/>
      <c r="I7" s="26"/>
      <c r="J7" s="47"/>
      <c r="K7" s="26"/>
      <c r="L7" s="47"/>
      <c r="M7" s="47"/>
      <c r="N7" s="26"/>
      <c r="O7" s="47"/>
      <c r="P7" s="47"/>
      <c r="Q7" s="47"/>
      <c r="R7" s="47"/>
      <c r="S7" s="47"/>
      <c r="T7" s="47"/>
      <c r="U7" s="47"/>
      <c r="V7" s="47"/>
      <c r="W7" s="47"/>
      <c r="X7" s="47"/>
      <c r="Y7" s="47"/>
      <c r="Z7" s="47"/>
      <c r="AA7" s="47"/>
      <c r="AB7" s="47"/>
      <c r="AC7" s="47"/>
      <c r="AD7" s="47"/>
      <c r="AE7" s="47"/>
      <c r="AF7" s="47"/>
      <c r="AG7" s="47"/>
      <c r="AH7" s="47"/>
      <c r="AI7" s="47"/>
      <c r="AJ7" s="47"/>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row>
    <row r="8" spans="1:70" ht="21" customHeight="1">
      <c r="A8" s="447" t="s">
        <v>489</v>
      </c>
      <c r="B8" s="447"/>
      <c r="C8" s="447"/>
      <c r="D8" s="447"/>
      <c r="E8" s="451" t="s">
        <v>538</v>
      </c>
      <c r="F8" s="447"/>
      <c r="G8" s="447"/>
      <c r="H8" s="447"/>
      <c r="I8" s="447"/>
      <c r="J8" s="47"/>
      <c r="K8" s="26"/>
      <c r="L8" s="47"/>
      <c r="M8" s="47"/>
      <c r="N8" s="26"/>
      <c r="O8" s="47"/>
      <c r="P8" s="47"/>
      <c r="Q8" s="47"/>
      <c r="R8" s="47"/>
      <c r="S8" s="47"/>
      <c r="T8" s="47"/>
      <c r="U8" s="47"/>
      <c r="V8" s="47"/>
      <c r="W8" s="47"/>
      <c r="X8" s="47"/>
      <c r="Y8" s="47"/>
      <c r="Z8" s="47"/>
      <c r="AA8" s="47"/>
      <c r="AB8" s="47"/>
      <c r="AC8" s="47"/>
      <c r="AD8" s="47"/>
      <c r="AE8" s="47"/>
      <c r="AF8" s="47"/>
      <c r="AG8" s="47"/>
      <c r="AH8" s="47"/>
      <c r="AI8" s="47"/>
      <c r="AJ8" s="47"/>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row>
    <row r="9" spans="1:70" ht="12.75" thickBot="1">
      <c r="A9" s="26"/>
      <c r="B9" s="26"/>
      <c r="C9" s="47"/>
      <c r="D9" s="47"/>
      <c r="E9" s="47"/>
      <c r="F9" s="47"/>
      <c r="G9" s="47"/>
      <c r="H9" s="47"/>
      <c r="I9" s="26"/>
      <c r="J9" s="47"/>
      <c r="K9" s="26"/>
      <c r="L9" s="47"/>
      <c r="M9" s="47"/>
      <c r="N9" s="26"/>
      <c r="O9" s="47"/>
      <c r="P9" s="47"/>
      <c r="Q9" s="47"/>
      <c r="R9" s="47"/>
      <c r="S9" s="47"/>
      <c r="T9" s="47"/>
      <c r="U9" s="47"/>
      <c r="V9" s="47"/>
      <c r="W9" s="47"/>
      <c r="X9" s="47"/>
      <c r="Y9" s="47"/>
      <c r="Z9" s="47"/>
      <c r="AA9" s="47"/>
      <c r="AB9" s="47"/>
      <c r="AC9" s="47"/>
      <c r="AD9" s="47"/>
      <c r="AE9" s="47"/>
      <c r="AF9" s="47"/>
      <c r="AG9" s="47"/>
      <c r="AH9" s="47"/>
      <c r="AI9" s="47"/>
      <c r="AJ9" s="47"/>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c r="BM9" s="26"/>
      <c r="BN9" s="26"/>
      <c r="BO9" s="26"/>
      <c r="BP9" s="26"/>
      <c r="BQ9" s="26"/>
      <c r="BR9" s="26"/>
    </row>
    <row r="10" spans="1:70" ht="11.85" customHeight="1" thickBot="1">
      <c r="A10" s="452" t="s">
        <v>0</v>
      </c>
      <c r="B10" s="455" t="s">
        <v>1</v>
      </c>
      <c r="C10" s="455" t="s">
        <v>213</v>
      </c>
      <c r="D10" s="468" t="s">
        <v>54</v>
      </c>
      <c r="E10" s="469"/>
      <c r="F10" s="469"/>
      <c r="G10" s="469"/>
      <c r="H10" s="469"/>
      <c r="I10" s="469"/>
      <c r="J10" s="469"/>
      <c r="K10" s="470"/>
      <c r="L10" s="83"/>
      <c r="M10" s="84"/>
      <c r="N10" s="410" t="s">
        <v>223</v>
      </c>
      <c r="O10" s="411"/>
      <c r="P10" s="411"/>
      <c r="Q10" s="411"/>
      <c r="R10" s="411"/>
      <c r="S10" s="411"/>
      <c r="T10" s="411"/>
      <c r="U10" s="411"/>
      <c r="V10" s="411"/>
      <c r="W10" s="411"/>
      <c r="X10" s="411"/>
      <c r="Y10" s="411"/>
      <c r="Z10" s="411"/>
      <c r="AA10" s="411"/>
      <c r="AB10" s="411"/>
      <c r="AC10" s="411"/>
      <c r="AD10" s="411"/>
      <c r="AE10" s="411"/>
      <c r="AF10" s="411"/>
      <c r="AG10" s="411"/>
      <c r="AH10" s="411"/>
      <c r="AI10" s="411"/>
      <c r="AJ10" s="411"/>
      <c r="AK10" s="411"/>
      <c r="AL10" s="411"/>
      <c r="AM10" s="411"/>
      <c r="AN10" s="411"/>
      <c r="AO10" s="411"/>
      <c r="AP10" s="411"/>
      <c r="AQ10" s="411"/>
      <c r="AR10" s="411"/>
      <c r="AS10" s="411"/>
      <c r="AT10" s="411"/>
      <c r="AU10" s="411"/>
      <c r="AV10" s="411"/>
      <c r="AW10" s="411"/>
      <c r="AX10" s="411"/>
      <c r="AY10" s="411"/>
      <c r="AZ10" s="411"/>
      <c r="BA10" s="411"/>
      <c r="BB10" s="411"/>
      <c r="BC10" s="411"/>
      <c r="BD10" s="411"/>
      <c r="BE10" s="411"/>
      <c r="BF10" s="411"/>
      <c r="BG10" s="411"/>
      <c r="BH10" s="412"/>
      <c r="BI10" s="193"/>
      <c r="BJ10" s="406" t="s">
        <v>50</v>
      </c>
      <c r="BK10" s="407"/>
      <c r="BL10" s="407"/>
      <c r="BM10" s="407"/>
      <c r="BN10" s="407"/>
      <c r="BO10" s="408"/>
      <c r="BP10" s="408"/>
      <c r="BQ10" s="408"/>
      <c r="BR10" s="409"/>
    </row>
    <row r="11" spans="1:70" ht="11.85" customHeight="1" thickBot="1">
      <c r="A11" s="453"/>
      <c r="B11" s="456"/>
      <c r="C11" s="456"/>
      <c r="D11" s="474" t="s">
        <v>210</v>
      </c>
      <c r="E11" s="471" t="s">
        <v>227</v>
      </c>
      <c r="F11" s="472"/>
      <c r="G11" s="472"/>
      <c r="H11" s="472"/>
      <c r="I11" s="472"/>
      <c r="J11" s="472"/>
      <c r="K11" s="473"/>
      <c r="L11" s="83"/>
      <c r="M11" s="84"/>
      <c r="N11" s="427" t="s">
        <v>226</v>
      </c>
      <c r="O11" s="428"/>
      <c r="P11" s="429"/>
      <c r="Q11" s="410" t="s">
        <v>414</v>
      </c>
      <c r="R11" s="411"/>
      <c r="S11" s="411"/>
      <c r="T11" s="411"/>
      <c r="U11" s="411"/>
      <c r="V11" s="411"/>
      <c r="W11" s="411"/>
      <c r="X11" s="411"/>
      <c r="Y11" s="411"/>
      <c r="Z11" s="411"/>
      <c r="AA11" s="411"/>
      <c r="AB11" s="411"/>
      <c r="AC11" s="411"/>
      <c r="AD11" s="411"/>
      <c r="AE11" s="411"/>
      <c r="AF11" s="411"/>
      <c r="AG11" s="411"/>
      <c r="AH11" s="411"/>
      <c r="AI11" s="411"/>
      <c r="AJ11" s="411"/>
      <c r="AK11" s="412"/>
      <c r="AL11" s="476" t="s">
        <v>225</v>
      </c>
      <c r="AM11" s="476" t="s">
        <v>137</v>
      </c>
      <c r="AN11" s="410" t="s">
        <v>228</v>
      </c>
      <c r="AO11" s="411"/>
      <c r="AP11" s="411"/>
      <c r="AQ11" s="411"/>
      <c r="AR11" s="411"/>
      <c r="AS11" s="411"/>
      <c r="AT11" s="411"/>
      <c r="AU11" s="411"/>
      <c r="AV11" s="411"/>
      <c r="AW11" s="411"/>
      <c r="AX11" s="411"/>
      <c r="AY11" s="411"/>
      <c r="AZ11" s="411"/>
      <c r="BA11" s="411"/>
      <c r="BB11" s="411"/>
      <c r="BC11" s="411"/>
      <c r="BD11" s="411"/>
      <c r="BE11" s="411"/>
      <c r="BF11" s="412"/>
      <c r="BG11" s="413" t="s">
        <v>42</v>
      </c>
      <c r="BH11" s="414"/>
      <c r="BI11" s="94"/>
      <c r="BJ11" s="415" t="s">
        <v>50</v>
      </c>
      <c r="BK11" s="435" t="s">
        <v>51</v>
      </c>
      <c r="BL11" s="436"/>
      <c r="BM11" s="436"/>
      <c r="BN11" s="436"/>
      <c r="BO11" s="415" t="s">
        <v>211</v>
      </c>
      <c r="BP11" s="415" t="s">
        <v>283</v>
      </c>
      <c r="BQ11" s="415" t="s">
        <v>231</v>
      </c>
      <c r="BR11" s="417" t="s">
        <v>52</v>
      </c>
    </row>
    <row r="12" spans="1:70" s="11" customFormat="1" ht="87" customHeight="1" thickBot="1">
      <c r="A12" s="454"/>
      <c r="B12" s="457"/>
      <c r="C12" s="458"/>
      <c r="D12" s="475"/>
      <c r="E12" s="87" t="s">
        <v>219</v>
      </c>
      <c r="F12" s="88" t="s">
        <v>281</v>
      </c>
      <c r="G12" s="87" t="s">
        <v>220</v>
      </c>
      <c r="H12" s="88" t="s">
        <v>281</v>
      </c>
      <c r="I12" s="87" t="s">
        <v>221</v>
      </c>
      <c r="J12" s="89" t="s">
        <v>281</v>
      </c>
      <c r="K12" s="90" t="s">
        <v>222</v>
      </c>
      <c r="L12" s="91" t="s">
        <v>281</v>
      </c>
      <c r="M12" s="92" t="s">
        <v>282</v>
      </c>
      <c r="N12" s="86" t="s">
        <v>212</v>
      </c>
      <c r="O12" s="86" t="s">
        <v>138</v>
      </c>
      <c r="P12" s="86" t="s">
        <v>44</v>
      </c>
      <c r="Q12" s="168" t="s">
        <v>139</v>
      </c>
      <c r="R12" s="168" t="s">
        <v>140</v>
      </c>
      <c r="S12" s="168" t="s">
        <v>141</v>
      </c>
      <c r="T12" s="168" t="s">
        <v>142</v>
      </c>
      <c r="U12" s="169" t="s">
        <v>143</v>
      </c>
      <c r="V12" s="170" t="s">
        <v>144</v>
      </c>
      <c r="W12" s="170" t="s">
        <v>145</v>
      </c>
      <c r="X12" s="170" t="s">
        <v>146</v>
      </c>
      <c r="Y12" s="170" t="s">
        <v>147</v>
      </c>
      <c r="Z12" s="170" t="s">
        <v>148</v>
      </c>
      <c r="AA12" s="170" t="s">
        <v>149</v>
      </c>
      <c r="AB12" s="170" t="s">
        <v>150</v>
      </c>
      <c r="AC12" s="170" t="s">
        <v>151</v>
      </c>
      <c r="AD12" s="170" t="s">
        <v>152</v>
      </c>
      <c r="AE12" s="170" t="s">
        <v>153</v>
      </c>
      <c r="AF12" s="170" t="s">
        <v>154</v>
      </c>
      <c r="AG12" s="170" t="s">
        <v>155</v>
      </c>
      <c r="AH12" s="170" t="s">
        <v>156</v>
      </c>
      <c r="AI12" s="170" t="s">
        <v>157</v>
      </c>
      <c r="AJ12" s="171" t="s">
        <v>158</v>
      </c>
      <c r="AK12" s="171" t="s">
        <v>224</v>
      </c>
      <c r="AL12" s="477"/>
      <c r="AM12" s="559"/>
      <c r="AN12" s="239" t="s">
        <v>43</v>
      </c>
      <c r="AO12" s="93" t="s">
        <v>159</v>
      </c>
      <c r="AP12" s="86" t="s">
        <v>158</v>
      </c>
      <c r="AQ12" s="86" t="s">
        <v>160</v>
      </c>
      <c r="AR12" s="86" t="s">
        <v>158</v>
      </c>
      <c r="AS12" s="86" t="s">
        <v>161</v>
      </c>
      <c r="AT12" s="86" t="s">
        <v>158</v>
      </c>
      <c r="AU12" s="86" t="s">
        <v>162</v>
      </c>
      <c r="AV12" s="86" t="s">
        <v>158</v>
      </c>
      <c r="AW12" s="86" t="s">
        <v>163</v>
      </c>
      <c r="AX12" s="86" t="s">
        <v>158</v>
      </c>
      <c r="AY12" s="86" t="s">
        <v>164</v>
      </c>
      <c r="AZ12" s="86" t="s">
        <v>158</v>
      </c>
      <c r="BA12" s="86" t="s">
        <v>488</v>
      </c>
      <c r="BB12" s="86" t="s">
        <v>158</v>
      </c>
      <c r="BC12" s="86" t="s">
        <v>166</v>
      </c>
      <c r="BD12" s="86" t="s">
        <v>229</v>
      </c>
      <c r="BE12" s="86" t="s">
        <v>167</v>
      </c>
      <c r="BF12" s="86" t="s">
        <v>168</v>
      </c>
      <c r="BG12" s="93" t="s">
        <v>135</v>
      </c>
      <c r="BH12" s="94" t="s">
        <v>3</v>
      </c>
      <c r="BI12" s="209" t="s">
        <v>544</v>
      </c>
      <c r="BJ12" s="440"/>
      <c r="BK12" s="95" t="s">
        <v>230</v>
      </c>
      <c r="BL12" s="134" t="s">
        <v>486</v>
      </c>
      <c r="BM12" s="95" t="s">
        <v>482</v>
      </c>
      <c r="BN12" s="177" t="s">
        <v>487</v>
      </c>
      <c r="BO12" s="554"/>
      <c r="BP12" s="554"/>
      <c r="BQ12" s="554"/>
      <c r="BR12" s="555"/>
    </row>
    <row r="13" spans="1:70" ht="86.25" customHeight="1">
      <c r="A13" s="507" t="s">
        <v>95</v>
      </c>
      <c r="B13" s="507" t="s">
        <v>568</v>
      </c>
      <c r="C13" s="465" t="s">
        <v>6</v>
      </c>
      <c r="D13" s="556" t="s">
        <v>569</v>
      </c>
      <c r="E13" s="402" t="s">
        <v>179</v>
      </c>
      <c r="F13" s="393"/>
      <c r="G13" s="402" t="s">
        <v>179</v>
      </c>
      <c r="H13" s="393"/>
      <c r="I13" s="402" t="s">
        <v>179</v>
      </c>
      <c r="J13" s="396"/>
      <c r="K13" s="402" t="s">
        <v>179</v>
      </c>
      <c r="L13" s="399">
        <f>IF(K13="SI",25%,0%)</f>
        <v>0.25</v>
      </c>
      <c r="M13" s="399">
        <f>F13+H13+J13+L13</f>
        <v>0.25</v>
      </c>
      <c r="N13" s="387" t="s">
        <v>478</v>
      </c>
      <c r="O13" s="448" t="str">
        <f>+IF(N13="NO SE HA PRESENTADO EN LOS ULTIMOS 5 AÑOS","RARA VEZ",IF(N13="AL MENOS 1 VEZ EN LOS ULTIMOS 5 AÑOS","IMPROBABLE",IF(N13="AL MENOS 1 VEZ EN LOS ULTIMOS 2 AÑOS","POSIBLE",IF(N13="AL MENOS 1 VEZ EN EL ULTIMO AÑO","PROBABLE",IF(N13="MAS DE 1 VEZ AL AÑO","CASI SEGURO","ERROR")))))</f>
        <v>RARA VEZ</v>
      </c>
      <c r="P13" s="387" t="str">
        <f>+IF(O13="RARA VEZ","20%",IF(O13="IMPROBABLE","40%",IF(O13="POSIBLE","60%",IF(O13="PROBABLE","80%",IF(O13="CASI SEGURO","100%","ERROR")))))</f>
        <v>20%</v>
      </c>
      <c r="Q13" s="391" t="s">
        <v>179</v>
      </c>
      <c r="R13" s="391" t="s">
        <v>179</v>
      </c>
      <c r="S13" s="391" t="s">
        <v>179</v>
      </c>
      <c r="T13" s="391" t="s">
        <v>179</v>
      </c>
      <c r="U13" s="391" t="s">
        <v>179</v>
      </c>
      <c r="V13" s="391" t="s">
        <v>179</v>
      </c>
      <c r="W13" s="391" t="s">
        <v>179</v>
      </c>
      <c r="X13" s="391" t="s">
        <v>179</v>
      </c>
      <c r="Y13" s="391" t="s">
        <v>179</v>
      </c>
      <c r="Z13" s="391" t="s">
        <v>179</v>
      </c>
      <c r="AA13" s="391" t="s">
        <v>179</v>
      </c>
      <c r="AB13" s="391" t="s">
        <v>179</v>
      </c>
      <c r="AC13" s="391" t="s">
        <v>179</v>
      </c>
      <c r="AD13" s="391" t="s">
        <v>179</v>
      </c>
      <c r="AE13" s="391" t="s">
        <v>179</v>
      </c>
      <c r="AF13" s="391" t="s">
        <v>189</v>
      </c>
      <c r="AG13" s="391" t="s">
        <v>179</v>
      </c>
      <c r="AH13" s="391" t="s">
        <v>189</v>
      </c>
      <c r="AI13" s="391" t="s">
        <v>189</v>
      </c>
      <c r="AJ13" s="391">
        <f>COUNTIF(Q13:AI15,"SI")</f>
        <v>16</v>
      </c>
      <c r="AK13" s="481" t="str">
        <f t="shared" ref="AK13" si="0">+IF(AND(AJ13&gt;0,AJ13&lt;6),"MODERADO",IF(AJ13&gt;=12,"CATASTRÓFICO",IF(AND(AJ13&gt;5,AJ13&lt;12),"MAYOR","")))</f>
        <v>CATASTRÓFICO</v>
      </c>
      <c r="AL13" s="478"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240" t="s">
        <v>570</v>
      </c>
      <c r="AN13" s="185" t="s">
        <v>571</v>
      </c>
      <c r="AO13" s="180" t="s">
        <v>172</v>
      </c>
      <c r="AP13" s="208">
        <f>IF(AO13="Asignado",15,0)</f>
        <v>15</v>
      </c>
      <c r="AQ13" s="208" t="s">
        <v>173</v>
      </c>
      <c r="AR13" s="208">
        <f>IF(AQ13="adecuado",15,0)</f>
        <v>15</v>
      </c>
      <c r="AS13" s="208" t="s">
        <v>174</v>
      </c>
      <c r="AT13" s="208">
        <f>IF(AS13="Oportuna",15,0)</f>
        <v>15</v>
      </c>
      <c r="AU13" s="208" t="s">
        <v>185</v>
      </c>
      <c r="AV13" s="208">
        <f>IF(AU13="Prevenir",15,IF(AU13="Detectar",10,0))</f>
        <v>10</v>
      </c>
      <c r="AW13" s="208" t="s">
        <v>176</v>
      </c>
      <c r="AX13" s="208">
        <f>IF(AW13="Confiable",15,0)</f>
        <v>15</v>
      </c>
      <c r="AY13" s="208" t="s">
        <v>177</v>
      </c>
      <c r="AZ13" s="208">
        <f>IF(AY13="Se investigan y resuelven oportunamente",15,0)</f>
        <v>15</v>
      </c>
      <c r="BA13" s="208" t="s">
        <v>178</v>
      </c>
      <c r="BB13" s="208">
        <f>IF(BA13="Completa",10,IF(BA13="Incompleta",5,0))</f>
        <v>10</v>
      </c>
      <c r="BC13" s="208">
        <f>BB13+AZ13+AX13+AV13+AT13+AR13+AP13</f>
        <v>95</v>
      </c>
      <c r="BD13" s="241" t="str">
        <f>IF(BC13&gt;95,"FUERTE",IF(AND(BC13&lt;95.01,BC13&gt;85.02),"MODERADO",IF(AND(BC13&lt;85.01,BC13&gt;1),"DEBIL","ESTABLECER CONTROL")))</f>
        <v>MODERADO</v>
      </c>
      <c r="BE13" s="511">
        <f>AVERAGE(BC13:BC15)</f>
        <v>63.333333333333336</v>
      </c>
      <c r="BF13" s="424" t="str">
        <f>IF(BE13&gt;95,"FUERTE",IF(AND(BE13&lt;95.01,BE13&gt;85.02),"MODERADO",IF(AND(BE13&lt;85.01,BE13&gt;1),"DEBIL","0")))</f>
        <v>DEBIL</v>
      </c>
      <c r="BG13" s="42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21" t="str">
        <f>AK13</f>
        <v>CATASTRÓFICO</v>
      </c>
      <c r="BI13" s="421" t="s">
        <v>545</v>
      </c>
      <c r="BJ13" s="437" t="s">
        <v>280</v>
      </c>
      <c r="BK13" s="179" t="s">
        <v>759</v>
      </c>
      <c r="BL13" s="179" t="s">
        <v>572</v>
      </c>
      <c r="BM13" s="217">
        <v>46024</v>
      </c>
      <c r="BN13" s="217">
        <v>46371</v>
      </c>
      <c r="BO13" s="443" t="s">
        <v>573</v>
      </c>
      <c r="BP13" s="802">
        <v>46142</v>
      </c>
      <c r="BQ13" s="242" t="s">
        <v>793</v>
      </c>
      <c r="BR13" s="243" t="s">
        <v>76</v>
      </c>
    </row>
    <row r="14" spans="1:70" ht="89.25" customHeight="1">
      <c r="A14" s="508"/>
      <c r="B14" s="508"/>
      <c r="C14" s="466"/>
      <c r="D14" s="557"/>
      <c r="E14" s="403"/>
      <c r="F14" s="394"/>
      <c r="G14" s="403"/>
      <c r="H14" s="394"/>
      <c r="I14" s="403"/>
      <c r="J14" s="397"/>
      <c r="K14" s="403"/>
      <c r="L14" s="400"/>
      <c r="M14" s="400"/>
      <c r="N14" s="388"/>
      <c r="O14" s="449"/>
      <c r="P14" s="388"/>
      <c r="Q14" s="391"/>
      <c r="R14" s="391"/>
      <c r="S14" s="391"/>
      <c r="T14" s="391"/>
      <c r="U14" s="391"/>
      <c r="V14" s="391"/>
      <c r="W14" s="391"/>
      <c r="X14" s="391"/>
      <c r="Y14" s="391"/>
      <c r="Z14" s="391"/>
      <c r="AA14" s="391"/>
      <c r="AB14" s="391"/>
      <c r="AC14" s="391"/>
      <c r="AD14" s="391"/>
      <c r="AE14" s="391"/>
      <c r="AF14" s="391"/>
      <c r="AG14" s="391"/>
      <c r="AH14" s="391"/>
      <c r="AI14" s="391"/>
      <c r="AJ14" s="391"/>
      <c r="AK14" s="482"/>
      <c r="AL14" s="479"/>
      <c r="AM14" s="212" t="s">
        <v>574</v>
      </c>
      <c r="AN14" s="186" t="s">
        <v>571</v>
      </c>
      <c r="AO14" s="66" t="s">
        <v>172</v>
      </c>
      <c r="AP14" s="132">
        <f t="shared" ref="AP14:AP18" si="1">IF(AO14="Asignado",15,0)</f>
        <v>15</v>
      </c>
      <c r="AQ14" s="132" t="s">
        <v>173</v>
      </c>
      <c r="AR14" s="132">
        <f t="shared" ref="AR14:AR18" si="2">IF(AQ14="adecuado",15,0)</f>
        <v>15</v>
      </c>
      <c r="AS14" s="132" t="s">
        <v>174</v>
      </c>
      <c r="AT14" s="132">
        <f t="shared" ref="AT14:AT15" si="3">IF(AS14="Oportuna",15,0)</f>
        <v>15</v>
      </c>
      <c r="AU14" s="132" t="s">
        <v>185</v>
      </c>
      <c r="AV14" s="132">
        <f t="shared" ref="AV14:AV15" si="4">IF(AU14="Prevenir",15,IF(AU14="Detectar",10,0))</f>
        <v>10</v>
      </c>
      <c r="AW14" s="132" t="s">
        <v>176</v>
      </c>
      <c r="AX14" s="132">
        <f t="shared" ref="AX14:AX18" si="5">IF(AW14="Confiable",15,0)</f>
        <v>15</v>
      </c>
      <c r="AY14" s="132" t="s">
        <v>177</v>
      </c>
      <c r="AZ14" s="132">
        <f t="shared" ref="AZ14:AZ18" si="6">IF(AY14="Se investigan y resuelven oportunamente",15,0)</f>
        <v>15</v>
      </c>
      <c r="BA14" s="132" t="s">
        <v>178</v>
      </c>
      <c r="BB14" s="132">
        <f t="shared" ref="BB14:BB18" si="7">IF(BA14="Completa",10,IF(BA14="Incompleta",5,0))</f>
        <v>10</v>
      </c>
      <c r="BC14" s="132">
        <f t="shared" ref="BC14:BC18" si="8">BB14+AZ14+AX14+AV14+AT14+AR14+AP14</f>
        <v>95</v>
      </c>
      <c r="BD14" s="175" t="str">
        <f>IF(BC14&gt;95,"FUERTE",IF(AND(BC14&lt;95.01,BC14&gt;85.02),"MODERADO",IF(AND(BC14&lt;85.01,BC14&gt;1),"DEBIL","ESTABLECER CONTROL")))</f>
        <v>MODERADO</v>
      </c>
      <c r="BE14" s="425"/>
      <c r="BF14" s="422"/>
      <c r="BG14" s="422"/>
      <c r="BH14" s="422"/>
      <c r="BI14" s="438"/>
      <c r="BJ14" s="391"/>
      <c r="BK14" s="446" t="s">
        <v>575</v>
      </c>
      <c r="BL14" s="446" t="s">
        <v>572</v>
      </c>
      <c r="BM14" s="419">
        <v>46024</v>
      </c>
      <c r="BN14" s="419">
        <v>46371</v>
      </c>
      <c r="BO14" s="444"/>
      <c r="BP14" s="803">
        <v>46142</v>
      </c>
      <c r="BQ14" s="405" t="s">
        <v>794</v>
      </c>
      <c r="BR14" s="433" t="s">
        <v>76</v>
      </c>
    </row>
    <row r="15" spans="1:70" ht="27" customHeight="1" thickBot="1">
      <c r="A15" s="508"/>
      <c r="B15" s="508"/>
      <c r="C15" s="467"/>
      <c r="D15" s="558"/>
      <c r="E15" s="404"/>
      <c r="F15" s="395"/>
      <c r="G15" s="404"/>
      <c r="H15" s="395"/>
      <c r="I15" s="404"/>
      <c r="J15" s="398"/>
      <c r="K15" s="404"/>
      <c r="L15" s="401"/>
      <c r="M15" s="401"/>
      <c r="N15" s="389"/>
      <c r="O15" s="450"/>
      <c r="P15" s="389"/>
      <c r="Q15" s="391"/>
      <c r="R15" s="391"/>
      <c r="S15" s="391"/>
      <c r="T15" s="391"/>
      <c r="U15" s="391"/>
      <c r="V15" s="391"/>
      <c r="W15" s="391"/>
      <c r="X15" s="391"/>
      <c r="Y15" s="391"/>
      <c r="Z15" s="391"/>
      <c r="AA15" s="391"/>
      <c r="AB15" s="391"/>
      <c r="AC15" s="391"/>
      <c r="AD15" s="391"/>
      <c r="AE15" s="391"/>
      <c r="AF15" s="391"/>
      <c r="AG15" s="391"/>
      <c r="AH15" s="391"/>
      <c r="AI15" s="391"/>
      <c r="AJ15" s="392"/>
      <c r="AK15" s="483"/>
      <c r="AL15" s="480"/>
      <c r="AM15" s="237"/>
      <c r="AN15" s="238"/>
      <c r="AO15" s="164"/>
      <c r="AP15" s="166">
        <f t="shared" si="1"/>
        <v>0</v>
      </c>
      <c r="AQ15" s="166"/>
      <c r="AR15" s="166">
        <f t="shared" si="2"/>
        <v>0</v>
      </c>
      <c r="AS15" s="166"/>
      <c r="AT15" s="166">
        <f t="shared" si="3"/>
        <v>0</v>
      </c>
      <c r="AU15" s="166"/>
      <c r="AV15" s="166">
        <f t="shared" si="4"/>
        <v>0</v>
      </c>
      <c r="AW15" s="166"/>
      <c r="AX15" s="166">
        <f t="shared" si="5"/>
        <v>0</v>
      </c>
      <c r="AY15" s="166"/>
      <c r="AZ15" s="166">
        <f t="shared" si="6"/>
        <v>0</v>
      </c>
      <c r="BA15" s="166"/>
      <c r="BB15" s="166">
        <f t="shared" si="7"/>
        <v>0</v>
      </c>
      <c r="BC15" s="166">
        <f t="shared" si="8"/>
        <v>0</v>
      </c>
      <c r="BD15" s="176"/>
      <c r="BE15" s="426"/>
      <c r="BF15" s="423"/>
      <c r="BG15" s="423"/>
      <c r="BH15" s="423"/>
      <c r="BI15" s="439"/>
      <c r="BJ15" s="392"/>
      <c r="BK15" s="445"/>
      <c r="BL15" s="445"/>
      <c r="BM15" s="420"/>
      <c r="BN15" s="420"/>
      <c r="BO15" s="445"/>
      <c r="BP15" s="392"/>
      <c r="BQ15" s="392"/>
      <c r="BR15" s="434"/>
    </row>
    <row r="16" spans="1:70" ht="60" customHeight="1">
      <c r="A16" s="508"/>
      <c r="B16" s="508"/>
      <c r="C16" s="465" t="s">
        <v>541</v>
      </c>
      <c r="D16" s="560" t="s">
        <v>576</v>
      </c>
      <c r="E16" s="402" t="s">
        <v>179</v>
      </c>
      <c r="F16" s="393"/>
      <c r="G16" s="402" t="s">
        <v>179</v>
      </c>
      <c r="H16" s="393"/>
      <c r="I16" s="402" t="s">
        <v>179</v>
      </c>
      <c r="J16" s="393"/>
      <c r="K16" s="402" t="s">
        <v>179</v>
      </c>
      <c r="L16" s="399">
        <f t="shared" ref="L16" si="9">IF(K16="SI",25%,0%)</f>
        <v>0.25</v>
      </c>
      <c r="M16" s="399">
        <f t="shared" ref="M16" si="10">F16+H16+J16+L16</f>
        <v>0.25</v>
      </c>
      <c r="N16" s="387" t="s">
        <v>478</v>
      </c>
      <c r="O16" s="448" t="str">
        <f>+IF(N16="NO SE HA PRESENTADO EN LOS UlTIMOS 5 AÑOS","RARA VEZ",IF(N16="AL MENOS 1 VEZ EN LOS ULTIMOS 5 AÑOS","IMPROBABLE",IF(N16="AL MENOS 1 VEZ EN LOS ULTIMOS 2 AÑOS","POSIBLE",IF(N16="AL MENOS 1 VEZ EN EL ULTIMO AÑO","PROBABLE",IF(N16="MAS DE 1 VEZ AL AÑO","CASI SEGURO","ERROR")))))</f>
        <v>RARA VEZ</v>
      </c>
      <c r="P16" s="387" t="str">
        <f t="shared" ref="P16" si="11">+IF(O16="RARA VEZ","20%",IF(O16="IMPROBABLE","40%",IF(O16="POSIBLE","60%",IF(O16="PROBABLE","80%",IF(O16="CASI SEGURO","100%","ERROR")))))</f>
        <v>20%</v>
      </c>
      <c r="Q16" s="390" t="s">
        <v>179</v>
      </c>
      <c r="R16" s="390" t="s">
        <v>179</v>
      </c>
      <c r="S16" s="390" t="s">
        <v>179</v>
      </c>
      <c r="T16" s="390" t="s">
        <v>179</v>
      </c>
      <c r="U16" s="390" t="s">
        <v>179</v>
      </c>
      <c r="V16" s="390" t="s">
        <v>179</v>
      </c>
      <c r="W16" s="390" t="s">
        <v>179</v>
      </c>
      <c r="X16" s="390" t="s">
        <v>189</v>
      </c>
      <c r="Y16" s="390" t="s">
        <v>179</v>
      </c>
      <c r="Z16" s="390" t="s">
        <v>179</v>
      </c>
      <c r="AA16" s="390" t="s">
        <v>179</v>
      </c>
      <c r="AB16" s="390" t="s">
        <v>179</v>
      </c>
      <c r="AC16" s="390" t="s">
        <v>179</v>
      </c>
      <c r="AD16" s="390" t="s">
        <v>179</v>
      </c>
      <c r="AE16" s="390" t="s">
        <v>179</v>
      </c>
      <c r="AF16" s="390" t="s">
        <v>189</v>
      </c>
      <c r="AG16" s="390" t="s">
        <v>179</v>
      </c>
      <c r="AH16" s="390" t="s">
        <v>189</v>
      </c>
      <c r="AI16" s="390" t="s">
        <v>189</v>
      </c>
      <c r="AJ16" s="390">
        <f t="shared" ref="AJ16" si="12">COUNTIF(Q16:AI18,"SI")</f>
        <v>15</v>
      </c>
      <c r="AK16" s="529" t="str">
        <f t="shared" ref="AK16" si="13">+IF(AND(AJ16&gt;0,AJ16&lt;6),"MODERADO",IF(AJ16&gt;=12,"CATASTRÓFICO",IF(AND(AJ16&gt;5,AJ16&lt;12),"MAYOR","")))</f>
        <v>CATASTRÓFICO</v>
      </c>
      <c r="AL16" s="530" t="str">
        <f>+IF((O16="RARA VEZ")*AND(AK16="MODERADO"),"MODERADO",IF((O16="RARA VEZ")*AND(AK16="MAYOR"),"ALTO",IF((O16="RARA VEZ")*AND(AK16="CATASTRÓFICO"),"EXTREMO",IF((O16="IMPROBABLE")*AND(AK16="MODERADO"),"MODERADO",IF((O16="IMPROBABLE")*AND(AK16="MAYOR"),"ALTO",IF((O16="IMPROBABLE")*AND(AK16="CATASTRÓFICO"),"EXTREMO",IF((O16="POSIBLE")*AND(AK16="MODERADO"),"ALTO",IF((O16="POSIBLE")*AND(AK16="MAYOR"),"EXTREMO",IF((O16="POSIBLE")*AND(AK16="CATASTRÓFICO"),"EXTREMO",IF((O16="PROBABLE")*AND(AK16="MODERADO"),"ALTO",IF((O16="PROBABLE")*AND(AK16="MAYOR"),"EXTREMO",IF((O16="PROBABLE")*AND(AK16="CATASTRÓFICO"),"EXTREMO",IF((O16="CASI SEGURO")*AND(AK16="MODERADO"),"EXTREMO",IF((O16="CASI SEGURO")*AND(AK16="MAYOR"),"EXTREMO",IF((O16="CASI SEGURO")*AND(AK16="CATASTRÓFICO"),"EXTREMO","ERROR")))))))))))))))</f>
        <v>EXTREMO</v>
      </c>
      <c r="AM16" s="245" t="s">
        <v>577</v>
      </c>
      <c r="AN16" s="216" t="s">
        <v>578</v>
      </c>
      <c r="AO16" s="180" t="s">
        <v>172</v>
      </c>
      <c r="AP16" s="208">
        <f t="shared" si="1"/>
        <v>15</v>
      </c>
      <c r="AQ16" s="208" t="s">
        <v>173</v>
      </c>
      <c r="AR16" s="208">
        <f t="shared" si="2"/>
        <v>15</v>
      </c>
      <c r="AS16" s="208" t="s">
        <v>174</v>
      </c>
      <c r="AT16" s="208">
        <f>IF(AS16="Oportuna",15,0)</f>
        <v>15</v>
      </c>
      <c r="AU16" s="208" t="s">
        <v>185</v>
      </c>
      <c r="AV16" s="208">
        <f>IF(AU16="Prevenir",15,IF(AU16="Detectar",10,0))</f>
        <v>10</v>
      </c>
      <c r="AW16" s="208" t="s">
        <v>176</v>
      </c>
      <c r="AX16" s="65">
        <f t="shared" si="5"/>
        <v>15</v>
      </c>
      <c r="AY16" s="65" t="s">
        <v>177</v>
      </c>
      <c r="AZ16" s="65">
        <f t="shared" si="6"/>
        <v>15</v>
      </c>
      <c r="BA16" s="208" t="s">
        <v>178</v>
      </c>
      <c r="BB16" s="208">
        <f t="shared" si="7"/>
        <v>10</v>
      </c>
      <c r="BC16" s="208">
        <f t="shared" si="8"/>
        <v>95</v>
      </c>
      <c r="BD16" s="241" t="str">
        <f t="shared" ref="BD16:BD17" si="14">IF(BC16&gt;95,"FUERTE",IF(AND(BC16&lt;95.01,BC16&gt;85.02),"MODERADO",IF(AND(BC16&lt;85.01,BC16&gt;1),"DEBIL","ESTABLECER CONTROL")))</f>
        <v>MODERADO</v>
      </c>
      <c r="BE16" s="511">
        <f t="shared" ref="BE16" si="15">AVERAGE(BC16:BC18)</f>
        <v>63.333333333333336</v>
      </c>
      <c r="BF16" s="424" t="str">
        <f t="shared" ref="BF16" si="16">IF(BE16&gt;95,"FUERTE",IF(AND(BE16&lt;95.01,BE16&gt;85.02),"MODERADO",IF(AND(BE16&lt;85.01,BE16&gt;1),"DEBIL","0")))</f>
        <v>DEBIL</v>
      </c>
      <c r="BG16" s="424" t="str">
        <f t="shared" ref="BG16" si="17">IF(AND(O16="RARA VEZ",BF16="FUERTE"),"RARA VEZ",IF(AND(O16="RARA VEZ",BF16="MODERADO"),"RARA VEZ",IF(AND(O16="IMPROBABLE",BF16="FUERTE"),"RARA VEZ",IF(AND(O16="IMPROBABLE",BF16="MODERADO"),"RARA VEZ",IF(AND(O16="POSIBLE",BF16="FUERTE"),"RARA VEZ",IF(AND(O16="POSIBLE",BF16="MODERADO"),"IMPROBABLE",IF(AND(O16="PROBABLE",BF16="FUERTE"),"IMPROBABLE",IF(AND(O16="PROBABLE",BF16="MODERADO"),"POSIBLE",IF(AND(O16="CASI SEGURO",BF16="FUERTE"),"POSIBLE",IF(AND(O16="CASI SEGURO",BF16="MODERADO"),"PROBABLE",IF(BF16="DEBIL",O16,"ERROR")))))))))))</f>
        <v>RARA VEZ</v>
      </c>
      <c r="BH16" s="421" t="str">
        <f t="shared" ref="BH16" si="18">AK16</f>
        <v>CATASTRÓFICO</v>
      </c>
      <c r="BI16" s="421" t="s">
        <v>545</v>
      </c>
      <c r="BJ16" s="437" t="s">
        <v>280</v>
      </c>
      <c r="BK16" s="216" t="s">
        <v>579</v>
      </c>
      <c r="BL16" s="179" t="s">
        <v>580</v>
      </c>
      <c r="BM16" s="217">
        <v>46024</v>
      </c>
      <c r="BN16" s="217">
        <v>46371</v>
      </c>
      <c r="BO16" s="563" t="s">
        <v>581</v>
      </c>
      <c r="BP16" s="802">
        <v>46142</v>
      </c>
      <c r="BQ16" s="242" t="s">
        <v>795</v>
      </c>
      <c r="BR16" s="243" t="s">
        <v>76</v>
      </c>
    </row>
    <row r="17" spans="1:70" ht="47.1" customHeight="1">
      <c r="A17" s="508"/>
      <c r="B17" s="508"/>
      <c r="C17" s="466"/>
      <c r="D17" s="561"/>
      <c r="E17" s="403"/>
      <c r="F17" s="394"/>
      <c r="G17" s="403"/>
      <c r="H17" s="394"/>
      <c r="I17" s="403"/>
      <c r="J17" s="394"/>
      <c r="K17" s="403"/>
      <c r="L17" s="400"/>
      <c r="M17" s="400"/>
      <c r="N17" s="388"/>
      <c r="O17" s="449"/>
      <c r="P17" s="388"/>
      <c r="Q17" s="391"/>
      <c r="R17" s="391"/>
      <c r="S17" s="391"/>
      <c r="T17" s="391"/>
      <c r="U17" s="391"/>
      <c r="V17" s="391"/>
      <c r="W17" s="391"/>
      <c r="X17" s="391"/>
      <c r="Y17" s="391"/>
      <c r="Z17" s="391"/>
      <c r="AA17" s="391"/>
      <c r="AB17" s="391"/>
      <c r="AC17" s="391"/>
      <c r="AD17" s="391"/>
      <c r="AE17" s="391"/>
      <c r="AF17" s="391"/>
      <c r="AG17" s="391"/>
      <c r="AH17" s="391"/>
      <c r="AI17" s="391"/>
      <c r="AJ17" s="391"/>
      <c r="AK17" s="482"/>
      <c r="AL17" s="479"/>
      <c r="AM17" s="247" t="s">
        <v>582</v>
      </c>
      <c r="AN17" s="186" t="s">
        <v>583</v>
      </c>
      <c r="AO17" s="66" t="s">
        <v>172</v>
      </c>
      <c r="AP17" s="132">
        <f t="shared" si="1"/>
        <v>15</v>
      </c>
      <c r="AQ17" s="132" t="s">
        <v>173</v>
      </c>
      <c r="AR17" s="132">
        <f t="shared" si="2"/>
        <v>15</v>
      </c>
      <c r="AS17" s="132" t="s">
        <v>174</v>
      </c>
      <c r="AT17" s="132">
        <f t="shared" ref="AT17:AT18" si="19">IF(AS17="Oportuna",15,0)</f>
        <v>15</v>
      </c>
      <c r="AU17" s="132" t="s">
        <v>185</v>
      </c>
      <c r="AV17" s="132">
        <f t="shared" ref="AV17:AV18" si="20">IF(AU17="Prevenir",15,IF(AU17="Detectar",10,0))</f>
        <v>10</v>
      </c>
      <c r="AW17" s="132" t="s">
        <v>176</v>
      </c>
      <c r="AX17" s="15">
        <f t="shared" si="5"/>
        <v>15</v>
      </c>
      <c r="AY17" s="15" t="s">
        <v>177</v>
      </c>
      <c r="AZ17" s="15">
        <f t="shared" si="6"/>
        <v>15</v>
      </c>
      <c r="BA17" s="132" t="s">
        <v>178</v>
      </c>
      <c r="BB17" s="132">
        <f t="shared" si="7"/>
        <v>10</v>
      </c>
      <c r="BC17" s="132">
        <f t="shared" si="8"/>
        <v>95</v>
      </c>
      <c r="BD17" s="175" t="str">
        <f t="shared" si="14"/>
        <v>MODERADO</v>
      </c>
      <c r="BE17" s="425"/>
      <c r="BF17" s="422"/>
      <c r="BG17" s="422"/>
      <c r="BH17" s="422"/>
      <c r="BI17" s="438"/>
      <c r="BJ17" s="391"/>
      <c r="BK17" s="446" t="s">
        <v>584</v>
      </c>
      <c r="BL17" s="446" t="s">
        <v>585</v>
      </c>
      <c r="BM17" s="419">
        <v>46024</v>
      </c>
      <c r="BN17" s="419">
        <v>46371</v>
      </c>
      <c r="BO17" s="564"/>
      <c r="BP17" s="803">
        <v>46142</v>
      </c>
      <c r="BQ17" s="405" t="s">
        <v>796</v>
      </c>
      <c r="BR17" s="433" t="s">
        <v>76</v>
      </c>
    </row>
    <row r="18" spans="1:70" ht="30" customHeight="1" thickBot="1">
      <c r="A18" s="508"/>
      <c r="B18" s="508"/>
      <c r="C18" s="467"/>
      <c r="D18" s="562"/>
      <c r="E18" s="404"/>
      <c r="F18" s="395"/>
      <c r="G18" s="404"/>
      <c r="H18" s="395"/>
      <c r="I18" s="404"/>
      <c r="J18" s="395"/>
      <c r="K18" s="404"/>
      <c r="L18" s="401"/>
      <c r="M18" s="401"/>
      <c r="N18" s="389"/>
      <c r="O18" s="450"/>
      <c r="P18" s="389"/>
      <c r="Q18" s="392"/>
      <c r="R18" s="392"/>
      <c r="S18" s="392"/>
      <c r="T18" s="392"/>
      <c r="U18" s="392"/>
      <c r="V18" s="392"/>
      <c r="W18" s="392"/>
      <c r="X18" s="392"/>
      <c r="Y18" s="392"/>
      <c r="Z18" s="392"/>
      <c r="AA18" s="392"/>
      <c r="AB18" s="392"/>
      <c r="AC18" s="392"/>
      <c r="AD18" s="392"/>
      <c r="AE18" s="392"/>
      <c r="AF18" s="392"/>
      <c r="AG18" s="392"/>
      <c r="AH18" s="392"/>
      <c r="AI18" s="392"/>
      <c r="AJ18" s="392"/>
      <c r="AK18" s="483"/>
      <c r="AL18" s="480"/>
      <c r="AM18" s="187"/>
      <c r="AN18" s="250"/>
      <c r="AO18" s="188"/>
      <c r="AP18" s="64">
        <f t="shared" si="1"/>
        <v>0</v>
      </c>
      <c r="AQ18" s="64"/>
      <c r="AR18" s="64">
        <f t="shared" si="2"/>
        <v>0</v>
      </c>
      <c r="AS18" s="64"/>
      <c r="AT18" s="64">
        <f t="shared" si="19"/>
        <v>0</v>
      </c>
      <c r="AU18" s="64"/>
      <c r="AV18" s="64">
        <f t="shared" si="20"/>
        <v>0</v>
      </c>
      <c r="AW18" s="64"/>
      <c r="AX18" s="64">
        <f t="shared" si="5"/>
        <v>0</v>
      </c>
      <c r="AY18" s="64"/>
      <c r="AZ18" s="64">
        <f t="shared" si="6"/>
        <v>0</v>
      </c>
      <c r="BA18" s="64"/>
      <c r="BB18" s="64">
        <f t="shared" si="7"/>
        <v>0</v>
      </c>
      <c r="BC18" s="64">
        <f t="shared" si="8"/>
        <v>0</v>
      </c>
      <c r="BD18" s="227"/>
      <c r="BE18" s="426"/>
      <c r="BF18" s="423"/>
      <c r="BG18" s="423"/>
      <c r="BH18" s="423"/>
      <c r="BI18" s="439"/>
      <c r="BJ18" s="392"/>
      <c r="BK18" s="445"/>
      <c r="BL18" s="445"/>
      <c r="BM18" s="420"/>
      <c r="BN18" s="420"/>
      <c r="BO18" s="565"/>
      <c r="BP18" s="392"/>
      <c r="BQ18" s="392"/>
      <c r="BR18" s="434"/>
    </row>
    <row r="19" spans="1:70">
      <c r="O19" s="47"/>
    </row>
    <row r="20" spans="1:70">
      <c r="O20" s="47"/>
    </row>
    <row r="21" spans="1:70">
      <c r="O21" s="47"/>
    </row>
    <row r="22" spans="1:70">
      <c r="O22" s="47"/>
    </row>
    <row r="23" spans="1:70">
      <c r="O23" s="47"/>
    </row>
    <row r="24" spans="1:70">
      <c r="O24" s="47"/>
    </row>
    <row r="25" spans="1:70">
      <c r="O25" s="47"/>
    </row>
    <row r="26" spans="1:70">
      <c r="O26" s="47"/>
    </row>
    <row r="27" spans="1:70">
      <c r="O27" s="47"/>
    </row>
    <row r="28" spans="1:70">
      <c r="O28" s="47"/>
    </row>
    <row r="29" spans="1:70">
      <c r="O29" s="47"/>
    </row>
    <row r="30" spans="1:70">
      <c r="O30" s="47"/>
    </row>
    <row r="31" spans="1:70">
      <c r="O31" s="47"/>
    </row>
    <row r="32" spans="1:70">
      <c r="O32" s="47"/>
    </row>
    <row r="33" spans="15:15">
      <c r="O33" s="47"/>
    </row>
    <row r="34" spans="15:15">
      <c r="O34" s="47"/>
    </row>
    <row r="35" spans="15:15">
      <c r="O35" s="47"/>
    </row>
    <row r="36" spans="15:15">
      <c r="O36" s="47"/>
    </row>
    <row r="37" spans="15:15">
      <c r="O37" s="47"/>
    </row>
    <row r="38" spans="15:15">
      <c r="O38" s="47"/>
    </row>
    <row r="39" spans="15:15">
      <c r="O39" s="47"/>
    </row>
    <row r="40" spans="15:15">
      <c r="O40" s="47"/>
    </row>
    <row r="41" spans="15:15">
      <c r="O41" s="47"/>
    </row>
    <row r="42" spans="15:15">
      <c r="O42" s="47"/>
    </row>
    <row r="43" spans="15:15">
      <c r="O43" s="47"/>
    </row>
    <row r="44" spans="15:15">
      <c r="O44" s="47"/>
    </row>
    <row r="45" spans="15:15">
      <c r="O45" s="47"/>
    </row>
    <row r="46" spans="15:15">
      <c r="O46" s="47"/>
    </row>
    <row r="47" spans="15:15">
      <c r="O47" s="47"/>
    </row>
    <row r="48" spans="15:15">
      <c r="O48" s="47"/>
    </row>
    <row r="49" spans="15:15">
      <c r="O49" s="47"/>
    </row>
    <row r="50" spans="15:15">
      <c r="O50" s="47"/>
    </row>
    <row r="51" spans="15:15">
      <c r="O51" s="47"/>
    </row>
    <row r="52" spans="15:15">
      <c r="O52" s="47"/>
    </row>
    <row r="53" spans="15:15">
      <c r="O53" s="47"/>
    </row>
    <row r="54" spans="15:15">
      <c r="O54" s="47"/>
    </row>
    <row r="55" spans="15:15">
      <c r="O55" s="47"/>
    </row>
    <row r="56" spans="15:15">
      <c r="O56" s="47"/>
    </row>
    <row r="57" spans="15:15">
      <c r="O57" s="47"/>
    </row>
    <row r="58" spans="15:15">
      <c r="O58" s="47"/>
    </row>
    <row r="59" spans="15:15">
      <c r="O59" s="47"/>
    </row>
    <row r="60" spans="15:15">
      <c r="O60" s="47"/>
    </row>
    <row r="61" spans="15:15">
      <c r="O61" s="47"/>
    </row>
    <row r="62" spans="15:15">
      <c r="O62" s="47"/>
    </row>
    <row r="63" spans="15:15">
      <c r="O63" s="47"/>
    </row>
    <row r="64" spans="15:15">
      <c r="O64" s="47"/>
    </row>
    <row r="65" spans="15:15">
      <c r="O65" s="47"/>
    </row>
    <row r="66" spans="15:15">
      <c r="O66" s="47"/>
    </row>
    <row r="67" spans="15:15">
      <c r="O67" s="47"/>
    </row>
    <row r="68" spans="15:15">
      <c r="O68" s="47"/>
    </row>
  </sheetData>
  <sheetProtection formatCells="0" formatRows="0"/>
  <dataConsolidate/>
  <mergeCells count="137">
    <mergeCell ref="BR17:BR18"/>
    <mergeCell ref="BF16:BF18"/>
    <mergeCell ref="BG16:BG18"/>
    <mergeCell ref="BH16:BH18"/>
    <mergeCell ref="BI16:BI18"/>
    <mergeCell ref="BJ16:BJ18"/>
    <mergeCell ref="BO16:BO18"/>
    <mergeCell ref="BK17:BK18"/>
    <mergeCell ref="BL17:BL18"/>
    <mergeCell ref="BM17:BM18"/>
    <mergeCell ref="BN17:BN18"/>
    <mergeCell ref="BE16:BE18"/>
    <mergeCell ref="AB16:AB18"/>
    <mergeCell ref="AC16:AC18"/>
    <mergeCell ref="AD16:AD18"/>
    <mergeCell ref="AE16:AE18"/>
    <mergeCell ref="AF16:AF18"/>
    <mergeCell ref="AG16:AG18"/>
    <mergeCell ref="BP17:BP18"/>
    <mergeCell ref="BQ17:BQ18"/>
    <mergeCell ref="R16:R18"/>
    <mergeCell ref="S16:S18"/>
    <mergeCell ref="T16:T18"/>
    <mergeCell ref="U16:U18"/>
    <mergeCell ref="AH16:AH18"/>
    <mergeCell ref="AI16:AI18"/>
    <mergeCell ref="AJ16:AJ18"/>
    <mergeCell ref="AK16:AK18"/>
    <mergeCell ref="AL16:AL18"/>
    <mergeCell ref="BP14:BP15"/>
    <mergeCell ref="BQ14:BQ15"/>
    <mergeCell ref="BR14:BR15"/>
    <mergeCell ref="BO13:BO15"/>
    <mergeCell ref="BK14:BK15"/>
    <mergeCell ref="BL14:BL15"/>
    <mergeCell ref="BM14:BM15"/>
    <mergeCell ref="BN14:BN15"/>
    <mergeCell ref="AB13:AB15"/>
    <mergeCell ref="AC13:AC15"/>
    <mergeCell ref="AD13:AD15"/>
    <mergeCell ref="AJ13:AJ15"/>
    <mergeCell ref="Y13:Y15"/>
    <mergeCell ref="Z13:Z15"/>
    <mergeCell ref="AA13:AA15"/>
    <mergeCell ref="J16:J18"/>
    <mergeCell ref="K16:K18"/>
    <mergeCell ref="L16:L18"/>
    <mergeCell ref="M16:M18"/>
    <mergeCell ref="N16:N18"/>
    <mergeCell ref="O16:O18"/>
    <mergeCell ref="S13:S15"/>
    <mergeCell ref="T13:T15"/>
    <mergeCell ref="U13:U15"/>
    <mergeCell ref="V13:V15"/>
    <mergeCell ref="W13:W15"/>
    <mergeCell ref="X13:X15"/>
    <mergeCell ref="M13:M15"/>
    <mergeCell ref="V16:V18"/>
    <mergeCell ref="W16:W18"/>
    <mergeCell ref="X16:X18"/>
    <mergeCell ref="Y16:Y18"/>
    <mergeCell ref="Z16:Z18"/>
    <mergeCell ref="AA16:AA18"/>
    <mergeCell ref="P16:P18"/>
    <mergeCell ref="Q16:Q18"/>
    <mergeCell ref="BJ10:BR10"/>
    <mergeCell ref="D11:D12"/>
    <mergeCell ref="E11:K11"/>
    <mergeCell ref="N13:N15"/>
    <mergeCell ref="O13:O15"/>
    <mergeCell ref="P13:P15"/>
    <mergeCell ref="Q13:Q15"/>
    <mergeCell ref="R13:R15"/>
    <mergeCell ref="G13:G15"/>
    <mergeCell ref="H13:H15"/>
    <mergeCell ref="I13:I15"/>
    <mergeCell ref="J13:J15"/>
    <mergeCell ref="K13:K15"/>
    <mergeCell ref="L13:L15"/>
    <mergeCell ref="BI13:BI15"/>
    <mergeCell ref="BJ13:BJ15"/>
    <mergeCell ref="AK13:AK15"/>
    <mergeCell ref="AL13:AL15"/>
    <mergeCell ref="BE13:BE15"/>
    <mergeCell ref="BF13:BF15"/>
    <mergeCell ref="BG13:BG15"/>
    <mergeCell ref="BH13:BH15"/>
    <mergeCell ref="AE13:AE15"/>
    <mergeCell ref="AF13:AF15"/>
    <mergeCell ref="A13:A18"/>
    <mergeCell ref="B13:B18"/>
    <mergeCell ref="C13:C15"/>
    <mergeCell ref="D13:D15"/>
    <mergeCell ref="E13:E15"/>
    <mergeCell ref="F13:F15"/>
    <mergeCell ref="AL11:AL12"/>
    <mergeCell ref="AM11:AM12"/>
    <mergeCell ref="AN11:BF11"/>
    <mergeCell ref="A10:A12"/>
    <mergeCell ref="B10:B12"/>
    <mergeCell ref="C10:C12"/>
    <mergeCell ref="D10:K10"/>
    <mergeCell ref="N10:BH10"/>
    <mergeCell ref="C16:C18"/>
    <mergeCell ref="D16:D18"/>
    <mergeCell ref="E16:E18"/>
    <mergeCell ref="F16:F18"/>
    <mergeCell ref="G16:G18"/>
    <mergeCell ref="H16:H18"/>
    <mergeCell ref="I16:I18"/>
    <mergeCell ref="AG13:AG15"/>
    <mergeCell ref="AH13:AH15"/>
    <mergeCell ref="AI13:AI15"/>
    <mergeCell ref="A1:D4"/>
    <mergeCell ref="E1:BR2"/>
    <mergeCell ref="E3:AE3"/>
    <mergeCell ref="AF3:AW3"/>
    <mergeCell ref="AY3:BR3"/>
    <mergeCell ref="E4:AE4"/>
    <mergeCell ref="AF4:AW4"/>
    <mergeCell ref="AY4:BR4"/>
    <mergeCell ref="N11:P11"/>
    <mergeCell ref="Q11:AK11"/>
    <mergeCell ref="A5:B5"/>
    <mergeCell ref="C5:D5"/>
    <mergeCell ref="E5:BR6"/>
    <mergeCell ref="A6:B6"/>
    <mergeCell ref="C6:D6"/>
    <mergeCell ref="A8:D8"/>
    <mergeCell ref="E8:I8"/>
    <mergeCell ref="BO11:BO12"/>
    <mergeCell ref="BP11:BP12"/>
    <mergeCell ref="BQ11:BQ12"/>
    <mergeCell ref="BR11:BR12"/>
    <mergeCell ref="BG11:BH11"/>
    <mergeCell ref="BJ11:BJ12"/>
    <mergeCell ref="BK11:BN11"/>
  </mergeCells>
  <conditionalFormatting sqref="D13:D15">
    <cfRule type="expression" dxfId="351" priority="10">
      <formula>$M$16&gt;=100%</formula>
    </cfRule>
    <cfRule type="expression" dxfId="350" priority="11">
      <formula>$M$16&lt;100%</formula>
    </cfRule>
    <cfRule type="expression" dxfId="349" priority="12">
      <formula>$M$13&lt;100%</formula>
    </cfRule>
    <cfRule type="expression" dxfId="348" priority="13">
      <formula>$M$13&gt;=100%</formula>
    </cfRule>
  </conditionalFormatting>
  <conditionalFormatting sqref="D16:D18">
    <cfRule type="expression" dxfId="347" priority="8">
      <formula>$M$13&lt;100%</formula>
    </cfRule>
    <cfRule type="expression" dxfId="346" priority="9">
      <formula>$M$13&gt;=100%</formula>
    </cfRule>
  </conditionalFormatting>
  <conditionalFormatting sqref="N13:O13 N16:O16">
    <cfRule type="containsText" dxfId="345" priority="31" operator="containsText" text="CASI SEGURO">
      <formula>NOT(ISERROR(SEARCH("CASI SEGURO",N13)))</formula>
    </cfRule>
    <cfRule type="containsText" dxfId="344" priority="30" operator="containsText" text="PROBABLE">
      <formula>NOT(ISERROR(SEARCH("PROBABLE",N13)))</formula>
    </cfRule>
    <cfRule type="containsText" dxfId="343" priority="29" operator="containsText" text="POSIBLE">
      <formula>NOT(ISERROR(SEARCH("POSIBLE",N13)))</formula>
    </cfRule>
    <cfRule type="containsText" dxfId="342" priority="28" operator="containsText" text="IMPROBABLE">
      <formula>NOT(ISERROR(SEARCH("IMPROBABLE",N13)))</formula>
    </cfRule>
    <cfRule type="containsText" dxfId="341" priority="27" operator="containsText" text="RARA VEZ">
      <formula>NOT(ISERROR(SEARCH("RARA VEZ",N13)))</formula>
    </cfRule>
  </conditionalFormatting>
  <conditionalFormatting sqref="AK13:AK18">
    <cfRule type="containsText" dxfId="340" priority="34" operator="containsText" text="MODERADO">
      <formula>NOT(ISERROR(SEARCH("MODERADO",AK13)))</formula>
    </cfRule>
    <cfRule type="containsText" dxfId="339" priority="32" operator="containsText" text="CATASTRÓFICO">
      <formula>NOT(ISERROR(SEARCH("CATASTRÓFICO",AK13)))</formula>
    </cfRule>
    <cfRule type="containsText" dxfId="338" priority="33" operator="containsText" text="MAYOR">
      <formula>NOT(ISERROR(SEARCH("MAYOR",AK13)))</formula>
    </cfRule>
  </conditionalFormatting>
  <conditionalFormatting sqref="AL13 AL16">
    <cfRule type="containsText" dxfId="337" priority="26" operator="containsText" text="BAJO">
      <formula>NOT(ISERROR(SEARCH("BAJO",AL13)))</formula>
    </cfRule>
    <cfRule type="containsText" dxfId="336" priority="25" operator="containsText" text="MODERADO">
      <formula>NOT(ISERROR(SEARCH("MODERADO",AL13)))</formula>
    </cfRule>
    <cfRule type="containsText" dxfId="335" priority="24" operator="containsText" text="ALTO">
      <formula>NOT(ISERROR(SEARCH("ALTO",AL13)))</formula>
    </cfRule>
    <cfRule type="containsText" dxfId="334" priority="23" operator="containsText" text="EXTREMO">
      <formula>NOT(ISERROR(SEARCH("EXTREMO",AL13)))</formula>
    </cfRule>
  </conditionalFormatting>
  <conditionalFormatting sqref="BG13:BG18">
    <cfRule type="containsText" dxfId="333" priority="19" operator="containsText" text="POSIBLE">
      <formula>NOT(ISERROR(SEARCH("POSIBLE",BG13)))</formula>
    </cfRule>
    <cfRule type="containsText" dxfId="332" priority="20" operator="containsText" text="IMPROBABLE">
      <formula>NOT(ISERROR(SEARCH("IMPROBABLE",BG13)))</formula>
    </cfRule>
    <cfRule type="containsText" dxfId="331" priority="21" operator="containsText" text="RARA VEZ">
      <formula>NOT(ISERROR(SEARCH("RARA VEZ",BG13)))</formula>
    </cfRule>
    <cfRule type="containsText" dxfId="330" priority="17" operator="containsText" text="CASI SEGURO">
      <formula>NOT(ISERROR(SEARCH("CASI SEGURO",BG13)))</formula>
    </cfRule>
    <cfRule type="containsText" dxfId="329" priority="18" operator="containsText" text="PROBABLE">
      <formula>NOT(ISERROR(SEARCH("PROBABLE",BG13)))</formula>
    </cfRule>
  </conditionalFormatting>
  <conditionalFormatting sqref="BH13:BI13 BH14:BH18 BI16">
    <cfRule type="containsText" dxfId="328" priority="15" operator="containsText" text="MAYOR">
      <formula>NOT(ISERROR(SEARCH("MAYOR",BH13)))</formula>
    </cfRule>
    <cfRule type="containsText" dxfId="327" priority="16" operator="containsText" text="CATASTRÓFICO">
      <formula>NOT(ISERROR(SEARCH("CATASTRÓFICO",BH13)))</formula>
    </cfRule>
  </conditionalFormatting>
  <conditionalFormatting sqref="BH13:BI13 BI16 BH14:BH18">
    <cfRule type="containsText" dxfId="326" priority="14" operator="containsText" text="MODERADO">
      <formula>NOT(ISERROR(SEARCH("MODERADO",BH13)))</formula>
    </cfRule>
  </conditionalFormatting>
  <conditionalFormatting sqref="BI13:BI18">
    <cfRule type="containsText" dxfId="325" priority="4" operator="containsText" text="EXTREMO">
      <formula>NOT(ISERROR(SEARCH("EXTREMO",BI13)))</formula>
    </cfRule>
    <cfRule type="containsText" dxfId="324" priority="3" operator="containsText" text="ALTO">
      <formula>NOT(ISERROR(SEARCH("ALTO",BI13)))</formula>
    </cfRule>
    <cfRule type="containsText" dxfId="323" priority="2" operator="containsText" text="MODERADO">
      <formula>NOT(ISERROR(SEARCH("MODERADO",BI13)))</formula>
    </cfRule>
  </conditionalFormatting>
  <conditionalFormatting sqref="BK13:BN14">
    <cfRule type="expression" dxfId="322" priority="6">
      <formula>#REF!="DILIGENCIE EL PLAN DE ACCIÓN"</formula>
    </cfRule>
  </conditionalFormatting>
  <conditionalFormatting sqref="BK16:BN17">
    <cfRule type="expression" dxfId="321" priority="1">
      <formula>#REF!="DILIGENCIE EL PLAN DE ACCIÓN"</formula>
    </cfRule>
  </conditionalFormatting>
  <conditionalFormatting sqref="BO13">
    <cfRule type="expression" dxfId="320" priority="22">
      <formula>#REF!="DILIGENCIE EL PLAN DE ACCIÓN"</formula>
    </cfRule>
  </conditionalFormatting>
  <dataValidations count="3">
    <dataValidation type="list" allowBlank="1" showInputMessage="1" showErrorMessage="1" sqref="BI13:BI18" xr:uid="{00000000-0002-0000-0800-000000000000}">
      <formula1>"EXTREMO,ALTO,MODERADO"</formula1>
    </dataValidation>
    <dataValidation type="list" allowBlank="1" showInputMessage="1" showErrorMessage="1" sqref="BJ13:BJ18" xr:uid="{00000000-0002-0000-0800-000001000000}">
      <formula1>TRATAMIENTOC</formula1>
    </dataValidation>
    <dataValidation type="list" allowBlank="1" showInputMessage="1" showErrorMessage="1" sqref="E13:E18 G13:G18 K13:K18 I13:I18" xr:uid="{00000000-0002-0000-0800-000002000000}">
      <formula1>Acción</formula1>
    </dataValidation>
  </dataValidations>
  <pageMargins left="0.7" right="0.7" top="0.75" bottom="0.75" header="0.3" footer="0.3"/>
  <pageSetup paperSize="9" scale="10" orientation="portrait"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9">
    <tabColor rgb="FF0070C0"/>
  </sheetPr>
  <dimension ref="A1:BR71"/>
  <sheetViews>
    <sheetView view="pageBreakPreview" topLeftCell="BI18" zoomScale="90" zoomScaleNormal="40" zoomScaleSheetLayoutView="90" workbookViewId="0">
      <selection activeCell="BO19" sqref="BO19:BO21"/>
    </sheetView>
  </sheetViews>
  <sheetFormatPr baseColWidth="10" defaultColWidth="11.42578125" defaultRowHeight="12"/>
  <cols>
    <col min="1" max="1" width="14" style="10" customWidth="1"/>
    <col min="2" max="2" width="17.85546875" style="10" customWidth="1"/>
    <col min="3" max="3" width="6.85546875" style="13" customWidth="1"/>
    <col min="4" max="4" width="20.85546875" style="13" customWidth="1"/>
    <col min="5" max="5" width="14.42578125" style="13" customWidth="1"/>
    <col min="6" max="6" width="2.42578125" style="13" hidden="1" customWidth="1"/>
    <col min="7" max="7" width="14.42578125" style="13" customWidth="1"/>
    <col min="8" max="8" width="2.42578125" style="13" hidden="1" customWidth="1"/>
    <col min="9" max="9" width="26.85546875" style="10" customWidth="1"/>
    <col min="10" max="10" width="2.42578125" style="13" hidden="1" customWidth="1"/>
    <col min="11" max="11" width="29.85546875" style="10" customWidth="1"/>
    <col min="12" max="12" width="4.140625" style="13" hidden="1" customWidth="1"/>
    <col min="13" max="13" width="5.140625" style="13" hidden="1" customWidth="1"/>
    <col min="14" max="14" width="19.85546875" style="10" customWidth="1"/>
    <col min="15" max="15" width="17.42578125" style="13" customWidth="1"/>
    <col min="16" max="16" width="9.85546875" style="13" hidden="1" customWidth="1"/>
    <col min="17" max="17" width="10" style="13" customWidth="1"/>
    <col min="18" max="18" width="15.42578125" style="13" customWidth="1"/>
    <col min="19" max="19" width="10" style="13" customWidth="1"/>
    <col min="20" max="20" width="15.85546875" style="13" customWidth="1"/>
    <col min="21" max="21" width="12.42578125" style="13" customWidth="1"/>
    <col min="22" max="22" width="10" style="13" customWidth="1"/>
    <col min="23" max="23" width="13" style="13" customWidth="1"/>
    <col min="24" max="24" width="15.85546875" style="13" customWidth="1"/>
    <col min="25" max="25" width="10" style="13" customWidth="1"/>
    <col min="26" max="26" width="13.140625" style="13" customWidth="1"/>
    <col min="27" max="35" width="10" style="13" customWidth="1"/>
    <col min="36" max="36" width="2" style="13" hidden="1" customWidth="1"/>
    <col min="37" max="37" width="14.85546875" style="10" customWidth="1"/>
    <col min="38" max="38" width="13.140625" style="10" customWidth="1"/>
    <col min="39" max="39" width="58.42578125" style="10" customWidth="1"/>
    <col min="40" max="40" width="22.85546875" style="10" customWidth="1"/>
    <col min="41" max="41" width="20.85546875" style="10" customWidth="1"/>
    <col min="42" max="42" width="3.85546875" style="10" hidden="1" customWidth="1"/>
    <col min="43" max="43" width="20.85546875" style="10" customWidth="1"/>
    <col min="44" max="44" width="4" style="10" hidden="1" customWidth="1"/>
    <col min="45" max="45" width="12.140625" style="10" bestFit="1" customWidth="1"/>
    <col min="46" max="46" width="4.140625" style="10" hidden="1" customWidth="1"/>
    <col min="47" max="47" width="20.85546875" style="10" customWidth="1"/>
    <col min="48" max="48" width="4.140625" style="10" hidden="1" customWidth="1"/>
    <col min="49" max="49" width="20.85546875" style="10" customWidth="1"/>
    <col min="50" max="50" width="4.85546875" style="10" hidden="1" customWidth="1"/>
    <col min="51" max="51" width="20.85546875" style="10" customWidth="1"/>
    <col min="52" max="52" width="4.85546875" style="10" hidden="1" customWidth="1"/>
    <col min="53" max="53" width="20.85546875" style="10" customWidth="1"/>
    <col min="54" max="54" width="5.140625" style="10" hidden="1" customWidth="1"/>
    <col min="55" max="55" width="8.85546875" style="10" hidden="1" customWidth="1"/>
    <col min="56" max="56" width="17" style="10" bestFit="1" customWidth="1"/>
    <col min="57" max="58" width="13.140625" style="10" customWidth="1"/>
    <col min="59" max="59" width="19" style="10" customWidth="1"/>
    <col min="60" max="61" width="15.140625" style="10" customWidth="1"/>
    <col min="62" max="62" width="17.42578125" style="10" customWidth="1"/>
    <col min="63" max="63" width="31.42578125" style="10" customWidth="1"/>
    <col min="64" max="64" width="24.85546875" style="13" customWidth="1"/>
    <col min="65" max="65" width="19.42578125" style="13" customWidth="1"/>
    <col min="66" max="66" width="17.42578125" style="13" customWidth="1"/>
    <col min="67" max="67" width="26.42578125" style="10" customWidth="1"/>
    <col min="68" max="68" width="11.42578125" style="10" customWidth="1"/>
    <col min="69" max="69" width="20" style="10" customWidth="1"/>
    <col min="70" max="79" width="11.42578125" style="10" customWidth="1"/>
    <col min="80" max="16384" width="11.42578125" style="10"/>
  </cols>
  <sheetData>
    <row r="1" spans="1:70" ht="12" customHeight="1">
      <c r="A1" s="484"/>
      <c r="B1" s="485"/>
      <c r="C1" s="485"/>
      <c r="D1" s="486"/>
      <c r="E1" s="449" t="s">
        <v>134</v>
      </c>
      <c r="F1" s="449"/>
      <c r="G1" s="449"/>
      <c r="H1" s="449"/>
      <c r="I1" s="449"/>
      <c r="J1" s="449"/>
      <c r="K1" s="449"/>
      <c r="L1" s="449"/>
      <c r="M1" s="449"/>
      <c r="N1" s="449"/>
      <c r="O1" s="449"/>
      <c r="P1" s="449"/>
      <c r="Q1" s="449"/>
      <c r="R1" s="449"/>
      <c r="S1" s="449"/>
      <c r="T1" s="449"/>
      <c r="U1" s="449"/>
      <c r="V1" s="449"/>
      <c r="W1" s="449"/>
      <c r="X1" s="449"/>
      <c r="Y1" s="449"/>
      <c r="Z1" s="449"/>
      <c r="AA1" s="449"/>
      <c r="AB1" s="449"/>
      <c r="AC1" s="449"/>
      <c r="AD1" s="449"/>
      <c r="AE1" s="449"/>
      <c r="AF1" s="449"/>
      <c r="AG1" s="449"/>
      <c r="AH1" s="449"/>
      <c r="AI1" s="449"/>
      <c r="AJ1" s="449"/>
      <c r="AK1" s="449"/>
      <c r="AL1" s="449"/>
      <c r="AM1" s="449"/>
      <c r="AN1" s="449"/>
      <c r="AO1" s="449"/>
      <c r="AP1" s="449"/>
      <c r="AQ1" s="449"/>
      <c r="AR1" s="449"/>
      <c r="AS1" s="449"/>
      <c r="AT1" s="449"/>
      <c r="AU1" s="449"/>
      <c r="AV1" s="449"/>
      <c r="AW1" s="449"/>
      <c r="AX1" s="449"/>
      <c r="AY1" s="449"/>
      <c r="AZ1" s="449"/>
      <c r="BA1" s="449"/>
      <c r="BB1" s="449"/>
      <c r="BC1" s="449"/>
      <c r="BD1" s="449"/>
      <c r="BE1" s="449"/>
      <c r="BF1" s="449"/>
      <c r="BG1" s="449"/>
      <c r="BH1" s="449"/>
      <c r="BI1" s="449"/>
      <c r="BJ1" s="449"/>
      <c r="BK1" s="449"/>
      <c r="BL1" s="449"/>
      <c r="BM1" s="449"/>
      <c r="BN1" s="449"/>
      <c r="BO1" s="449"/>
      <c r="BP1" s="449"/>
      <c r="BQ1" s="449"/>
      <c r="BR1" s="449"/>
    </row>
    <row r="2" spans="1:70">
      <c r="A2" s="487"/>
      <c r="B2" s="488"/>
      <c r="C2" s="488"/>
      <c r="D2" s="489"/>
      <c r="E2" s="449"/>
      <c r="F2" s="449"/>
      <c r="G2" s="449"/>
      <c r="H2" s="449"/>
      <c r="I2" s="449"/>
      <c r="J2" s="449"/>
      <c r="K2" s="449"/>
      <c r="L2" s="449"/>
      <c r="M2" s="449"/>
      <c r="N2" s="449"/>
      <c r="O2" s="449"/>
      <c r="P2" s="449"/>
      <c r="Q2" s="449"/>
      <c r="R2" s="449"/>
      <c r="S2" s="449"/>
      <c r="T2" s="449"/>
      <c r="U2" s="449"/>
      <c r="V2" s="449"/>
      <c r="W2" s="449"/>
      <c r="X2" s="449"/>
      <c r="Y2" s="449"/>
      <c r="Z2" s="449"/>
      <c r="AA2" s="449"/>
      <c r="AB2" s="449"/>
      <c r="AC2" s="449"/>
      <c r="AD2" s="449"/>
      <c r="AE2" s="449"/>
      <c r="AF2" s="449"/>
      <c r="AG2" s="449"/>
      <c r="AH2" s="449"/>
      <c r="AI2" s="449"/>
      <c r="AJ2" s="449"/>
      <c r="AK2" s="449"/>
      <c r="AL2" s="449"/>
      <c r="AM2" s="449"/>
      <c r="AN2" s="449"/>
      <c r="AO2" s="449"/>
      <c r="AP2" s="449"/>
      <c r="AQ2" s="449"/>
      <c r="AR2" s="449"/>
      <c r="AS2" s="449"/>
      <c r="AT2" s="449"/>
      <c r="AU2" s="449"/>
      <c r="AV2" s="449"/>
      <c r="AW2" s="449"/>
      <c r="AX2" s="449"/>
      <c r="AY2" s="449"/>
      <c r="AZ2" s="449"/>
      <c r="BA2" s="449"/>
      <c r="BB2" s="449"/>
      <c r="BC2" s="449"/>
      <c r="BD2" s="449"/>
      <c r="BE2" s="449"/>
      <c r="BF2" s="449"/>
      <c r="BG2" s="449"/>
      <c r="BH2" s="449"/>
      <c r="BI2" s="449"/>
      <c r="BJ2" s="449"/>
      <c r="BK2" s="449"/>
      <c r="BL2" s="449"/>
      <c r="BM2" s="449"/>
      <c r="BN2" s="449"/>
      <c r="BO2" s="449"/>
      <c r="BP2" s="449"/>
      <c r="BQ2" s="449"/>
      <c r="BR2" s="449"/>
    </row>
    <row r="3" spans="1:70" ht="15" customHeight="1">
      <c r="A3" s="487"/>
      <c r="B3" s="488"/>
      <c r="C3" s="488"/>
      <c r="D3" s="489"/>
      <c r="E3" s="495" t="s">
        <v>131</v>
      </c>
      <c r="F3" s="497"/>
      <c r="G3" s="497"/>
      <c r="H3" s="497"/>
      <c r="I3" s="497"/>
      <c r="J3" s="497"/>
      <c r="K3" s="497"/>
      <c r="L3" s="497"/>
      <c r="M3" s="497"/>
      <c r="N3" s="497"/>
      <c r="O3" s="497"/>
      <c r="P3" s="497"/>
      <c r="Q3" s="497"/>
      <c r="R3" s="497"/>
      <c r="S3" s="497"/>
      <c r="T3" s="497"/>
      <c r="U3" s="497"/>
      <c r="V3" s="497"/>
      <c r="W3" s="497"/>
      <c r="X3" s="497"/>
      <c r="Y3" s="497"/>
      <c r="Z3" s="497"/>
      <c r="AA3" s="497"/>
      <c r="AB3" s="497"/>
      <c r="AC3" s="497"/>
      <c r="AD3" s="497"/>
      <c r="AE3" s="496"/>
      <c r="AF3" s="492" t="s">
        <v>132</v>
      </c>
      <c r="AG3" s="493"/>
      <c r="AH3" s="493"/>
      <c r="AI3" s="493"/>
      <c r="AJ3" s="493"/>
      <c r="AK3" s="493"/>
      <c r="AL3" s="493"/>
      <c r="AM3" s="493"/>
      <c r="AN3" s="493"/>
      <c r="AO3" s="493"/>
      <c r="AP3" s="493"/>
      <c r="AQ3" s="493"/>
      <c r="AR3" s="493"/>
      <c r="AS3" s="493"/>
      <c r="AT3" s="493"/>
      <c r="AU3" s="493"/>
      <c r="AV3" s="493"/>
      <c r="AW3" s="494"/>
      <c r="AX3" s="54"/>
      <c r="AY3" s="495" t="s">
        <v>133</v>
      </c>
      <c r="AZ3" s="497"/>
      <c r="BA3" s="497"/>
      <c r="BB3" s="497"/>
      <c r="BC3" s="497"/>
      <c r="BD3" s="497"/>
      <c r="BE3" s="497"/>
      <c r="BF3" s="497"/>
      <c r="BG3" s="497"/>
      <c r="BH3" s="497"/>
      <c r="BI3" s="497"/>
      <c r="BJ3" s="497"/>
      <c r="BK3" s="497"/>
      <c r="BL3" s="497"/>
      <c r="BM3" s="497"/>
      <c r="BN3" s="497"/>
      <c r="BO3" s="497"/>
      <c r="BP3" s="497"/>
      <c r="BQ3" s="497"/>
      <c r="BR3" s="496"/>
    </row>
    <row r="4" spans="1:70" ht="15" customHeight="1">
      <c r="A4" s="478"/>
      <c r="B4" s="490"/>
      <c r="C4" s="490"/>
      <c r="D4" s="491"/>
      <c r="E4" s="498" t="s">
        <v>207</v>
      </c>
      <c r="F4" s="499"/>
      <c r="G4" s="499"/>
      <c r="H4" s="499"/>
      <c r="I4" s="499"/>
      <c r="J4" s="499"/>
      <c r="K4" s="499"/>
      <c r="L4" s="499"/>
      <c r="M4" s="499"/>
      <c r="N4" s="499"/>
      <c r="O4" s="499"/>
      <c r="P4" s="499"/>
      <c r="Q4" s="499"/>
      <c r="R4" s="499"/>
      <c r="S4" s="499"/>
      <c r="T4" s="499"/>
      <c r="U4" s="499"/>
      <c r="V4" s="499"/>
      <c r="W4" s="499"/>
      <c r="X4" s="499"/>
      <c r="Y4" s="499"/>
      <c r="Z4" s="499"/>
      <c r="AA4" s="499"/>
      <c r="AB4" s="499"/>
      <c r="AC4" s="499"/>
      <c r="AD4" s="499"/>
      <c r="AE4" s="500"/>
      <c r="AF4" s="492" t="s">
        <v>208</v>
      </c>
      <c r="AG4" s="493"/>
      <c r="AH4" s="493"/>
      <c r="AI4" s="493"/>
      <c r="AJ4" s="493"/>
      <c r="AK4" s="493"/>
      <c r="AL4" s="493"/>
      <c r="AM4" s="493"/>
      <c r="AN4" s="493"/>
      <c r="AO4" s="493"/>
      <c r="AP4" s="493"/>
      <c r="AQ4" s="493"/>
      <c r="AR4" s="493"/>
      <c r="AS4" s="493"/>
      <c r="AT4" s="493"/>
      <c r="AU4" s="493"/>
      <c r="AV4" s="493"/>
      <c r="AW4" s="494"/>
      <c r="AX4" s="55"/>
      <c r="AY4" s="501" t="s">
        <v>209</v>
      </c>
      <c r="AZ4" s="502"/>
      <c r="BA4" s="502"/>
      <c r="BB4" s="502"/>
      <c r="BC4" s="502"/>
      <c r="BD4" s="502"/>
      <c r="BE4" s="502"/>
      <c r="BF4" s="502"/>
      <c r="BG4" s="502"/>
      <c r="BH4" s="502"/>
      <c r="BI4" s="502"/>
      <c r="BJ4" s="502"/>
      <c r="BK4" s="502"/>
      <c r="BL4" s="502"/>
      <c r="BM4" s="502"/>
      <c r="BN4" s="502"/>
      <c r="BO4" s="502"/>
      <c r="BP4" s="502"/>
      <c r="BQ4" s="502"/>
      <c r="BR4" s="503"/>
    </row>
    <row r="5" spans="1:70" ht="12" customHeight="1">
      <c r="A5" s="495" t="s">
        <v>106</v>
      </c>
      <c r="B5" s="496"/>
      <c r="C5" s="495" t="s">
        <v>130</v>
      </c>
      <c r="D5" s="496"/>
      <c r="E5" s="449" t="s">
        <v>136</v>
      </c>
      <c r="F5" s="449"/>
      <c r="G5" s="449"/>
      <c r="H5" s="449"/>
      <c r="I5" s="449"/>
      <c r="J5" s="449"/>
      <c r="K5" s="449"/>
      <c r="L5" s="449"/>
      <c r="M5" s="449"/>
      <c r="N5" s="449"/>
      <c r="O5" s="449"/>
      <c r="P5" s="449"/>
      <c r="Q5" s="449"/>
      <c r="R5" s="449"/>
      <c r="S5" s="449"/>
      <c r="T5" s="449"/>
      <c r="U5" s="449"/>
      <c r="V5" s="449"/>
      <c r="W5" s="449"/>
      <c r="X5" s="449"/>
      <c r="Y5" s="449"/>
      <c r="Z5" s="449"/>
      <c r="AA5" s="449"/>
      <c r="AB5" s="449"/>
      <c r="AC5" s="449"/>
      <c r="AD5" s="449"/>
      <c r="AE5" s="449"/>
      <c r="AF5" s="449"/>
      <c r="AG5" s="449"/>
      <c r="AH5" s="449"/>
      <c r="AI5" s="449"/>
      <c r="AJ5" s="449"/>
      <c r="AK5" s="449"/>
      <c r="AL5" s="449"/>
      <c r="AM5" s="449"/>
      <c r="AN5" s="449"/>
      <c r="AO5" s="449"/>
      <c r="AP5" s="449"/>
      <c r="AQ5" s="449"/>
      <c r="AR5" s="449"/>
      <c r="AS5" s="449"/>
      <c r="AT5" s="449"/>
      <c r="AU5" s="449"/>
      <c r="AV5" s="449"/>
      <c r="AW5" s="449"/>
      <c r="AX5" s="449"/>
      <c r="AY5" s="449"/>
      <c r="AZ5" s="449"/>
      <c r="BA5" s="449"/>
      <c r="BB5" s="449"/>
      <c r="BC5" s="449"/>
      <c r="BD5" s="449"/>
      <c r="BE5" s="449"/>
      <c r="BF5" s="449"/>
      <c r="BG5" s="449"/>
      <c r="BH5" s="449"/>
      <c r="BI5" s="449"/>
      <c r="BJ5" s="449"/>
      <c r="BK5" s="449"/>
      <c r="BL5" s="449"/>
      <c r="BM5" s="449"/>
      <c r="BN5" s="449"/>
      <c r="BO5" s="449"/>
      <c r="BP5" s="449"/>
      <c r="BQ5" s="449"/>
      <c r="BR5" s="449"/>
    </row>
    <row r="6" spans="1:70">
      <c r="A6" s="498" t="s">
        <v>206</v>
      </c>
      <c r="B6" s="500"/>
      <c r="C6" s="498">
        <v>8</v>
      </c>
      <c r="D6" s="500"/>
      <c r="E6" s="449"/>
      <c r="F6" s="449"/>
      <c r="G6" s="449"/>
      <c r="H6" s="449"/>
      <c r="I6" s="449"/>
      <c r="J6" s="449"/>
      <c r="K6" s="449"/>
      <c r="L6" s="449"/>
      <c r="M6" s="449"/>
      <c r="N6" s="449"/>
      <c r="O6" s="449"/>
      <c r="P6" s="449"/>
      <c r="Q6" s="449"/>
      <c r="R6" s="449"/>
      <c r="S6" s="449"/>
      <c r="T6" s="449"/>
      <c r="U6" s="449"/>
      <c r="V6" s="449"/>
      <c r="W6" s="449"/>
      <c r="X6" s="449"/>
      <c r="Y6" s="449"/>
      <c r="Z6" s="449"/>
      <c r="AA6" s="449"/>
      <c r="AB6" s="449"/>
      <c r="AC6" s="449"/>
      <c r="AD6" s="449"/>
      <c r="AE6" s="449"/>
      <c r="AF6" s="449"/>
      <c r="AG6" s="449"/>
      <c r="AH6" s="449"/>
      <c r="AI6" s="449"/>
      <c r="AJ6" s="449"/>
      <c r="AK6" s="449"/>
      <c r="AL6" s="449"/>
      <c r="AM6" s="449"/>
      <c r="AN6" s="449"/>
      <c r="AO6" s="449"/>
      <c r="AP6" s="449"/>
      <c r="AQ6" s="449"/>
      <c r="AR6" s="449"/>
      <c r="AS6" s="449"/>
      <c r="AT6" s="449"/>
      <c r="AU6" s="449"/>
      <c r="AV6" s="449"/>
      <c r="AW6" s="449"/>
      <c r="AX6" s="449"/>
      <c r="AY6" s="449"/>
      <c r="AZ6" s="449"/>
      <c r="BA6" s="449"/>
      <c r="BB6" s="449"/>
      <c r="BC6" s="449"/>
      <c r="BD6" s="449"/>
      <c r="BE6" s="449"/>
      <c r="BF6" s="449"/>
      <c r="BG6" s="449"/>
      <c r="BH6" s="449"/>
      <c r="BI6" s="449"/>
      <c r="BJ6" s="449"/>
      <c r="BK6" s="449"/>
      <c r="BL6" s="449"/>
      <c r="BM6" s="449"/>
      <c r="BN6" s="449"/>
      <c r="BO6" s="449"/>
      <c r="BP6" s="449"/>
      <c r="BQ6" s="449"/>
      <c r="BR6" s="449"/>
    </row>
    <row r="7" spans="1:70">
      <c r="A7" s="26"/>
      <c r="B7" s="26"/>
      <c r="C7" s="47"/>
      <c r="D7" s="47"/>
      <c r="E7" s="47"/>
      <c r="F7" s="47"/>
      <c r="G7" s="47"/>
      <c r="H7" s="47"/>
      <c r="I7" s="26"/>
      <c r="J7" s="47"/>
      <c r="K7" s="26"/>
      <c r="L7" s="47"/>
      <c r="M7" s="47"/>
      <c r="N7" s="26"/>
      <c r="O7" s="47"/>
      <c r="P7" s="47"/>
      <c r="Q7" s="47"/>
      <c r="R7" s="47"/>
      <c r="S7" s="47"/>
      <c r="T7" s="47"/>
      <c r="U7" s="47"/>
      <c r="V7" s="47"/>
      <c r="W7" s="47"/>
      <c r="X7" s="47"/>
      <c r="Y7" s="47"/>
      <c r="Z7" s="47"/>
      <c r="AA7" s="47"/>
      <c r="AB7" s="47"/>
      <c r="AC7" s="47"/>
      <c r="AD7" s="47"/>
      <c r="AE7" s="47"/>
      <c r="AF7" s="47"/>
      <c r="AG7" s="47"/>
      <c r="AH7" s="47"/>
      <c r="AI7" s="47"/>
      <c r="AJ7" s="47"/>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47"/>
      <c r="BM7" s="47"/>
      <c r="BN7" s="47"/>
      <c r="BO7" s="26"/>
      <c r="BP7" s="26"/>
      <c r="BQ7" s="26"/>
      <c r="BR7" s="26"/>
    </row>
    <row r="8" spans="1:70" ht="21" customHeight="1">
      <c r="A8" s="447" t="s">
        <v>489</v>
      </c>
      <c r="B8" s="447"/>
      <c r="C8" s="447"/>
      <c r="D8" s="447"/>
      <c r="E8" s="451" t="s">
        <v>538</v>
      </c>
      <c r="F8" s="447"/>
      <c r="G8" s="447"/>
      <c r="H8" s="447"/>
      <c r="I8" s="447"/>
      <c r="J8" s="47"/>
      <c r="K8" s="26"/>
      <c r="L8" s="47"/>
      <c r="M8" s="47"/>
      <c r="N8" s="26"/>
      <c r="O8" s="47"/>
      <c r="P8" s="47"/>
      <c r="Q8" s="47"/>
      <c r="R8" s="47"/>
      <c r="S8" s="47"/>
      <c r="T8" s="47"/>
      <c r="U8" s="47"/>
      <c r="V8" s="47"/>
      <c r="W8" s="47"/>
      <c r="X8" s="47"/>
      <c r="Y8" s="47"/>
      <c r="Z8" s="47"/>
      <c r="AA8" s="47"/>
      <c r="AB8" s="47"/>
      <c r="AC8" s="47"/>
      <c r="AD8" s="47"/>
      <c r="AE8" s="47"/>
      <c r="AF8" s="47"/>
      <c r="AG8" s="47"/>
      <c r="AH8" s="47"/>
      <c r="AI8" s="47"/>
      <c r="AJ8" s="47"/>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47"/>
      <c r="BM8" s="47"/>
      <c r="BN8" s="47"/>
      <c r="BO8" s="26"/>
      <c r="BP8" s="26"/>
      <c r="BQ8" s="26"/>
      <c r="BR8" s="26"/>
    </row>
    <row r="9" spans="1:70" ht="12.75" thickBot="1">
      <c r="A9" s="26"/>
      <c r="B9" s="26"/>
      <c r="C9" s="47"/>
      <c r="D9" s="47"/>
      <c r="E9" s="47"/>
      <c r="F9" s="47"/>
      <c r="G9" s="47"/>
      <c r="H9" s="47"/>
      <c r="I9" s="26"/>
      <c r="J9" s="47"/>
      <c r="K9" s="26"/>
      <c r="L9" s="47"/>
      <c r="M9" s="47"/>
      <c r="N9" s="26"/>
      <c r="O9" s="47"/>
      <c r="P9" s="47"/>
      <c r="Q9" s="47"/>
      <c r="R9" s="47"/>
      <c r="S9" s="47"/>
      <c r="T9" s="47"/>
      <c r="U9" s="47"/>
      <c r="V9" s="47"/>
      <c r="W9" s="47"/>
      <c r="X9" s="47"/>
      <c r="Y9" s="47"/>
      <c r="Z9" s="47"/>
      <c r="AA9" s="47"/>
      <c r="AB9" s="47"/>
      <c r="AC9" s="47"/>
      <c r="AD9" s="47"/>
      <c r="AE9" s="47"/>
      <c r="AF9" s="47"/>
      <c r="AG9" s="47"/>
      <c r="AH9" s="47"/>
      <c r="AI9" s="47"/>
      <c r="AJ9" s="47"/>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47"/>
      <c r="BM9" s="47"/>
      <c r="BN9" s="47"/>
      <c r="BO9" s="26"/>
      <c r="BP9" s="26"/>
      <c r="BQ9" s="26"/>
      <c r="BR9" s="26"/>
    </row>
    <row r="10" spans="1:70" ht="11.85" customHeight="1" thickBot="1">
      <c r="A10" s="452" t="s">
        <v>0</v>
      </c>
      <c r="B10" s="455" t="s">
        <v>1</v>
      </c>
      <c r="C10" s="455" t="s">
        <v>213</v>
      </c>
      <c r="D10" s="468" t="s">
        <v>54</v>
      </c>
      <c r="E10" s="469"/>
      <c r="F10" s="469"/>
      <c r="G10" s="469"/>
      <c r="H10" s="469"/>
      <c r="I10" s="469"/>
      <c r="J10" s="469"/>
      <c r="K10" s="470"/>
      <c r="L10" s="83"/>
      <c r="M10" s="84"/>
      <c r="N10" s="410" t="s">
        <v>223</v>
      </c>
      <c r="O10" s="411"/>
      <c r="P10" s="411"/>
      <c r="Q10" s="411"/>
      <c r="R10" s="411"/>
      <c r="S10" s="411"/>
      <c r="T10" s="411"/>
      <c r="U10" s="411"/>
      <c r="V10" s="411"/>
      <c r="W10" s="411"/>
      <c r="X10" s="411"/>
      <c r="Y10" s="411"/>
      <c r="Z10" s="411"/>
      <c r="AA10" s="411"/>
      <c r="AB10" s="411"/>
      <c r="AC10" s="411"/>
      <c r="AD10" s="411"/>
      <c r="AE10" s="411"/>
      <c r="AF10" s="411"/>
      <c r="AG10" s="411"/>
      <c r="AH10" s="411"/>
      <c r="AI10" s="411"/>
      <c r="AJ10" s="411"/>
      <c r="AK10" s="411"/>
      <c r="AL10" s="411"/>
      <c r="AM10" s="411"/>
      <c r="AN10" s="411"/>
      <c r="AO10" s="411"/>
      <c r="AP10" s="411"/>
      <c r="AQ10" s="411"/>
      <c r="AR10" s="411"/>
      <c r="AS10" s="411"/>
      <c r="AT10" s="411"/>
      <c r="AU10" s="411"/>
      <c r="AV10" s="411"/>
      <c r="AW10" s="411"/>
      <c r="AX10" s="411"/>
      <c r="AY10" s="411"/>
      <c r="AZ10" s="411"/>
      <c r="BA10" s="411"/>
      <c r="BB10" s="411"/>
      <c r="BC10" s="411"/>
      <c r="BD10" s="411"/>
      <c r="BE10" s="411"/>
      <c r="BF10" s="411"/>
      <c r="BG10" s="411"/>
      <c r="BH10" s="412"/>
      <c r="BI10" s="193"/>
      <c r="BJ10" s="406" t="s">
        <v>50</v>
      </c>
      <c r="BK10" s="407"/>
      <c r="BL10" s="407"/>
      <c r="BM10" s="407"/>
      <c r="BN10" s="407"/>
      <c r="BO10" s="408"/>
      <c r="BP10" s="408"/>
      <c r="BQ10" s="408"/>
      <c r="BR10" s="409"/>
    </row>
    <row r="11" spans="1:70" ht="11.85" customHeight="1" thickBot="1">
      <c r="A11" s="453"/>
      <c r="B11" s="456"/>
      <c r="C11" s="456"/>
      <c r="D11" s="474" t="s">
        <v>210</v>
      </c>
      <c r="E11" s="471" t="s">
        <v>227</v>
      </c>
      <c r="F11" s="472"/>
      <c r="G11" s="472"/>
      <c r="H11" s="472"/>
      <c r="I11" s="472"/>
      <c r="J11" s="472"/>
      <c r="K11" s="473"/>
      <c r="L11" s="83"/>
      <c r="M11" s="84"/>
      <c r="N11" s="427" t="s">
        <v>226</v>
      </c>
      <c r="O11" s="428"/>
      <c r="P11" s="429"/>
      <c r="Q11" s="410" t="s">
        <v>414</v>
      </c>
      <c r="R11" s="411"/>
      <c r="S11" s="411"/>
      <c r="T11" s="411"/>
      <c r="U11" s="411"/>
      <c r="V11" s="411"/>
      <c r="W11" s="411"/>
      <c r="X11" s="411"/>
      <c r="Y11" s="411"/>
      <c r="Z11" s="411"/>
      <c r="AA11" s="411"/>
      <c r="AB11" s="411"/>
      <c r="AC11" s="411"/>
      <c r="AD11" s="411"/>
      <c r="AE11" s="411"/>
      <c r="AF11" s="411"/>
      <c r="AG11" s="411"/>
      <c r="AH11" s="411"/>
      <c r="AI11" s="411"/>
      <c r="AJ11" s="411"/>
      <c r="AK11" s="412"/>
      <c r="AL11" s="476" t="s">
        <v>225</v>
      </c>
      <c r="AM11" s="476" t="s">
        <v>137</v>
      </c>
      <c r="AN11" s="410" t="s">
        <v>228</v>
      </c>
      <c r="AO11" s="411"/>
      <c r="AP11" s="411"/>
      <c r="AQ11" s="411"/>
      <c r="AR11" s="411"/>
      <c r="AS11" s="411"/>
      <c r="AT11" s="411"/>
      <c r="AU11" s="411"/>
      <c r="AV11" s="411"/>
      <c r="AW11" s="411"/>
      <c r="AX11" s="411"/>
      <c r="AY11" s="411"/>
      <c r="AZ11" s="411"/>
      <c r="BA11" s="411"/>
      <c r="BB11" s="411"/>
      <c r="BC11" s="411"/>
      <c r="BD11" s="411"/>
      <c r="BE11" s="411"/>
      <c r="BF11" s="412"/>
      <c r="BG11" s="413" t="s">
        <v>42</v>
      </c>
      <c r="BH11" s="414"/>
      <c r="BI11" s="94"/>
      <c r="BJ11" s="415" t="s">
        <v>50</v>
      </c>
      <c r="BK11" s="435" t="s">
        <v>51</v>
      </c>
      <c r="BL11" s="436"/>
      <c r="BM11" s="436"/>
      <c r="BN11" s="436"/>
      <c r="BO11" s="415" t="s">
        <v>211</v>
      </c>
      <c r="BP11" s="415" t="s">
        <v>283</v>
      </c>
      <c r="BQ11" s="415" t="s">
        <v>231</v>
      </c>
      <c r="BR11" s="417" t="s">
        <v>52</v>
      </c>
    </row>
    <row r="12" spans="1:70" s="11" customFormat="1" ht="87" customHeight="1" thickBot="1">
      <c r="A12" s="454"/>
      <c r="B12" s="457"/>
      <c r="C12" s="458"/>
      <c r="D12" s="475"/>
      <c r="E12" s="87" t="s">
        <v>219</v>
      </c>
      <c r="F12" s="88" t="s">
        <v>281</v>
      </c>
      <c r="G12" s="87" t="s">
        <v>220</v>
      </c>
      <c r="H12" s="88" t="s">
        <v>281</v>
      </c>
      <c r="I12" s="87" t="s">
        <v>221</v>
      </c>
      <c r="J12" s="89" t="s">
        <v>281</v>
      </c>
      <c r="K12" s="90" t="s">
        <v>222</v>
      </c>
      <c r="L12" s="91" t="s">
        <v>281</v>
      </c>
      <c r="M12" s="92" t="s">
        <v>282</v>
      </c>
      <c r="N12" s="86" t="s">
        <v>212</v>
      </c>
      <c r="O12" s="86" t="s">
        <v>138</v>
      </c>
      <c r="P12" s="86" t="s">
        <v>44</v>
      </c>
      <c r="Q12" s="168" t="s">
        <v>139</v>
      </c>
      <c r="R12" s="168" t="s">
        <v>140</v>
      </c>
      <c r="S12" s="168" t="s">
        <v>141</v>
      </c>
      <c r="T12" s="168" t="s">
        <v>142</v>
      </c>
      <c r="U12" s="169" t="s">
        <v>143</v>
      </c>
      <c r="V12" s="170" t="s">
        <v>144</v>
      </c>
      <c r="W12" s="170" t="s">
        <v>145</v>
      </c>
      <c r="X12" s="170" t="s">
        <v>146</v>
      </c>
      <c r="Y12" s="170" t="s">
        <v>147</v>
      </c>
      <c r="Z12" s="170" t="s">
        <v>148</v>
      </c>
      <c r="AA12" s="170" t="s">
        <v>149</v>
      </c>
      <c r="AB12" s="170" t="s">
        <v>150</v>
      </c>
      <c r="AC12" s="170" t="s">
        <v>151</v>
      </c>
      <c r="AD12" s="170" t="s">
        <v>152</v>
      </c>
      <c r="AE12" s="170" t="s">
        <v>153</v>
      </c>
      <c r="AF12" s="170" t="s">
        <v>154</v>
      </c>
      <c r="AG12" s="170" t="s">
        <v>155</v>
      </c>
      <c r="AH12" s="170" t="s">
        <v>156</v>
      </c>
      <c r="AI12" s="170" t="s">
        <v>157</v>
      </c>
      <c r="AJ12" s="171" t="s">
        <v>158</v>
      </c>
      <c r="AK12" s="171" t="s">
        <v>224</v>
      </c>
      <c r="AL12" s="477"/>
      <c r="AM12" s="477"/>
      <c r="AN12" s="173" t="s">
        <v>43</v>
      </c>
      <c r="AO12" s="173" t="s">
        <v>159</v>
      </c>
      <c r="AP12" s="171" t="s">
        <v>158</v>
      </c>
      <c r="AQ12" s="171" t="s">
        <v>160</v>
      </c>
      <c r="AR12" s="171" t="s">
        <v>158</v>
      </c>
      <c r="AS12" s="171" t="s">
        <v>161</v>
      </c>
      <c r="AT12" s="171" t="s">
        <v>158</v>
      </c>
      <c r="AU12" s="171" t="s">
        <v>162</v>
      </c>
      <c r="AV12" s="171" t="s">
        <v>158</v>
      </c>
      <c r="AW12" s="171" t="s">
        <v>163</v>
      </c>
      <c r="AX12" s="171" t="s">
        <v>158</v>
      </c>
      <c r="AY12" s="171" t="s">
        <v>164</v>
      </c>
      <c r="AZ12" s="171" t="s">
        <v>158</v>
      </c>
      <c r="BA12" s="171" t="s">
        <v>488</v>
      </c>
      <c r="BB12" s="171" t="s">
        <v>158</v>
      </c>
      <c r="BC12" s="171" t="s">
        <v>166</v>
      </c>
      <c r="BD12" s="171" t="s">
        <v>229</v>
      </c>
      <c r="BE12" s="171" t="s">
        <v>167</v>
      </c>
      <c r="BF12" s="171" t="s">
        <v>168</v>
      </c>
      <c r="BG12" s="93" t="s">
        <v>135</v>
      </c>
      <c r="BH12" s="94" t="s">
        <v>3</v>
      </c>
      <c r="BI12" s="209" t="s">
        <v>544</v>
      </c>
      <c r="BJ12" s="440"/>
      <c r="BK12" s="85" t="s">
        <v>230</v>
      </c>
      <c r="BL12" s="134" t="s">
        <v>486</v>
      </c>
      <c r="BM12" s="95" t="s">
        <v>482</v>
      </c>
      <c r="BN12" s="177" t="s">
        <v>487</v>
      </c>
      <c r="BO12" s="416"/>
      <c r="BP12" s="416"/>
      <c r="BQ12" s="416"/>
      <c r="BR12" s="418"/>
    </row>
    <row r="13" spans="1:70" ht="66" customHeight="1">
      <c r="A13" s="566" t="s">
        <v>96</v>
      </c>
      <c r="B13" s="566" t="s">
        <v>586</v>
      </c>
      <c r="C13" s="465" t="s">
        <v>6</v>
      </c>
      <c r="D13" s="430" t="s">
        <v>587</v>
      </c>
      <c r="E13" s="402" t="s">
        <v>179</v>
      </c>
      <c r="F13" s="393"/>
      <c r="G13" s="402" t="s">
        <v>179</v>
      </c>
      <c r="H13" s="393"/>
      <c r="I13" s="402" t="s">
        <v>179</v>
      </c>
      <c r="J13" s="396"/>
      <c r="K13" s="402" t="s">
        <v>179</v>
      </c>
      <c r="L13" s="399">
        <f>IF(K13="SI",25%,0%)</f>
        <v>0.25</v>
      </c>
      <c r="M13" s="399">
        <f>F13+H13+J13+L13</f>
        <v>0.25</v>
      </c>
      <c r="N13" s="387" t="s">
        <v>478</v>
      </c>
      <c r="O13" s="448" t="str">
        <f>+IF(N13="NO SE HA PRESENTADO EN LOS ULTIMOS 5 AÑOS","RARA VEZ",IF(N13="AL MENOS 1 VEZ EN LOS ULTIMOS 5 AÑOS","IMPROBABLE",IF(N13="AL MENOS 1 VEZ EN LOS ULTIMOS 2 AÑOS","POSIBLE",IF(N13="AL MENOS 1 VEZ EN EL ULTIMO AÑO","PROBABLE",IF(N13="MAS DE 1 VEZ AL AÑO","CASI SEGURO","ERROR")))))</f>
        <v>RARA VEZ</v>
      </c>
      <c r="P13" s="387" t="str">
        <f>+IF(O13="RARA VEZ","20%",IF(O13="IMPROBABLE","40%",IF(O13="POSIBLE","60%",IF(O13="PROBABLE","80%",IF(O13="CASI SEGURO","100%","ERROR")))))</f>
        <v>20%</v>
      </c>
      <c r="Q13" s="387" t="s">
        <v>179</v>
      </c>
      <c r="R13" s="387" t="s">
        <v>179</v>
      </c>
      <c r="S13" s="387" t="s">
        <v>179</v>
      </c>
      <c r="T13" s="387" t="s">
        <v>179</v>
      </c>
      <c r="U13" s="387" t="s">
        <v>179</v>
      </c>
      <c r="V13" s="387" t="s">
        <v>179</v>
      </c>
      <c r="W13" s="387" t="s">
        <v>179</v>
      </c>
      <c r="X13" s="387" t="s">
        <v>179</v>
      </c>
      <c r="Y13" s="387" t="s">
        <v>179</v>
      </c>
      <c r="Z13" s="387" t="s">
        <v>179</v>
      </c>
      <c r="AA13" s="387" t="s">
        <v>179</v>
      </c>
      <c r="AB13" s="387" t="s">
        <v>179</v>
      </c>
      <c r="AC13" s="387" t="s">
        <v>179</v>
      </c>
      <c r="AD13" s="387" t="s">
        <v>179</v>
      </c>
      <c r="AE13" s="387" t="s">
        <v>179</v>
      </c>
      <c r="AF13" s="387" t="s">
        <v>189</v>
      </c>
      <c r="AG13" s="387" t="s">
        <v>179</v>
      </c>
      <c r="AH13" s="387" t="s">
        <v>179</v>
      </c>
      <c r="AI13" s="387" t="s">
        <v>179</v>
      </c>
      <c r="AJ13" s="390">
        <f>COUNTIF(Q13:AI15,"SI")</f>
        <v>18</v>
      </c>
      <c r="AK13" s="529" t="str">
        <f>+IF(AND(AJ13&gt;0,AJ13&lt;6),"MODERADO",IF(AJ13&gt;=12,"CATASTRÓFICO",IF(AND(AJ13&gt;5,AJ13&lt;12),"MAYOR","")))</f>
        <v>CATASTRÓFICO</v>
      </c>
      <c r="AL13" s="530"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240" t="s">
        <v>588</v>
      </c>
      <c r="AN13" s="185" t="s">
        <v>589</v>
      </c>
      <c r="AO13" s="180" t="s">
        <v>172</v>
      </c>
      <c r="AP13" s="208">
        <f t="shared" ref="AP13:AP21" si="0">IF(AO13="Asignado",15,0)</f>
        <v>15</v>
      </c>
      <c r="AQ13" s="208" t="s">
        <v>173</v>
      </c>
      <c r="AR13" s="208">
        <f t="shared" ref="AR13:AR21" si="1">IF(AQ13="adecuado",15,0)</f>
        <v>15</v>
      </c>
      <c r="AS13" s="208" t="s">
        <v>174</v>
      </c>
      <c r="AT13" s="208">
        <f t="shared" ref="AT13:AT21" si="2">IF(AS13="Oportuna",15,0)</f>
        <v>15</v>
      </c>
      <c r="AU13" s="208" t="s">
        <v>175</v>
      </c>
      <c r="AV13" s="208">
        <f t="shared" ref="AV13:AV21" si="3">IF(AU13="Prevenir",15,IF(AU13="Detectar",10,0))</f>
        <v>15</v>
      </c>
      <c r="AW13" s="208" t="s">
        <v>176</v>
      </c>
      <c r="AX13" s="208">
        <f t="shared" ref="AX13:AX21" si="4">IF(AW13="Confiable",15,0)</f>
        <v>15</v>
      </c>
      <c r="AY13" s="251" t="s">
        <v>177</v>
      </c>
      <c r="AZ13" s="208">
        <f t="shared" ref="AZ13:AZ21" si="5">IF(AY13="Se investigan y resuelven oportunamente",15,0)</f>
        <v>15</v>
      </c>
      <c r="BA13" s="208" t="s">
        <v>178</v>
      </c>
      <c r="BB13" s="208">
        <f t="shared" ref="BB13:BB21" si="6">IF(BA13="Completa",10,IF(BA13="Incompleta",5,0))</f>
        <v>10</v>
      </c>
      <c r="BC13" s="208">
        <f t="shared" ref="BC13:BC21" si="7">BB13+AZ13+AX13+AV13+AT13+AR13+AP13</f>
        <v>100</v>
      </c>
      <c r="BD13" s="241" t="str">
        <f>IF(BC13&gt;95,"FUERTE",IF(AND(BC13&lt;95.01,BC13&gt;85.02),"MODERADO",IF(AND(BC13&lt;85.01,BC13&gt;1),"DEBIL","ESTABLECER CONTROL")))</f>
        <v>FUERTE</v>
      </c>
      <c r="BE13" s="511">
        <f>AVERAGE(BC13:BC15)</f>
        <v>65</v>
      </c>
      <c r="BF13" s="424" t="str">
        <f>IF(BE13&gt;95,"FUERTE",IF(AND(BE13&lt;95.01,BE13&gt;85.02),"MODERADO",IF(AND(BE13&lt;85.01,BE13&gt;1),"DEBIL","0")))</f>
        <v>DEBIL</v>
      </c>
      <c r="BG13" s="42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21" t="str">
        <f>AK13</f>
        <v>CATASTRÓFICO</v>
      </c>
      <c r="BI13" s="421" t="s">
        <v>545</v>
      </c>
      <c r="BJ13" s="437" t="s">
        <v>280</v>
      </c>
      <c r="BK13" s="179" t="s">
        <v>590</v>
      </c>
      <c r="BL13" s="179" t="s">
        <v>591</v>
      </c>
      <c r="BM13" s="133">
        <v>46174</v>
      </c>
      <c r="BN13" s="133">
        <v>46371</v>
      </c>
      <c r="BO13" s="443" t="s">
        <v>592</v>
      </c>
      <c r="BP13" s="802">
        <v>46142</v>
      </c>
      <c r="BQ13" s="242" t="s">
        <v>822</v>
      </c>
      <c r="BR13" s="243" t="s">
        <v>76</v>
      </c>
    </row>
    <row r="14" spans="1:70" ht="92.1" customHeight="1">
      <c r="A14" s="567"/>
      <c r="B14" s="567"/>
      <c r="C14" s="466"/>
      <c r="D14" s="431"/>
      <c r="E14" s="403"/>
      <c r="F14" s="394"/>
      <c r="G14" s="403"/>
      <c r="H14" s="394"/>
      <c r="I14" s="403"/>
      <c r="J14" s="397"/>
      <c r="K14" s="403"/>
      <c r="L14" s="400"/>
      <c r="M14" s="400"/>
      <c r="N14" s="388"/>
      <c r="O14" s="449"/>
      <c r="P14" s="388"/>
      <c r="Q14" s="388"/>
      <c r="R14" s="388"/>
      <c r="S14" s="388"/>
      <c r="T14" s="388"/>
      <c r="U14" s="388"/>
      <c r="V14" s="388"/>
      <c r="W14" s="388"/>
      <c r="X14" s="388"/>
      <c r="Y14" s="388"/>
      <c r="Z14" s="388"/>
      <c r="AA14" s="388"/>
      <c r="AB14" s="388"/>
      <c r="AC14" s="388"/>
      <c r="AD14" s="388"/>
      <c r="AE14" s="388"/>
      <c r="AF14" s="388"/>
      <c r="AG14" s="388"/>
      <c r="AH14" s="388"/>
      <c r="AI14" s="388"/>
      <c r="AJ14" s="391"/>
      <c r="AK14" s="482"/>
      <c r="AL14" s="479"/>
      <c r="AM14" s="573" t="s">
        <v>593</v>
      </c>
      <c r="AN14" s="575" t="s">
        <v>589</v>
      </c>
      <c r="AO14" s="569" t="s">
        <v>172</v>
      </c>
      <c r="AP14" s="253">
        <f t="shared" si="0"/>
        <v>15</v>
      </c>
      <c r="AQ14" s="569" t="s">
        <v>173</v>
      </c>
      <c r="AR14" s="253">
        <f t="shared" si="1"/>
        <v>15</v>
      </c>
      <c r="AS14" s="569" t="s">
        <v>174</v>
      </c>
      <c r="AT14" s="253">
        <f t="shared" si="2"/>
        <v>15</v>
      </c>
      <c r="AU14" s="569" t="s">
        <v>185</v>
      </c>
      <c r="AV14" s="253">
        <f t="shared" si="3"/>
        <v>10</v>
      </c>
      <c r="AW14" s="569" t="s">
        <v>176</v>
      </c>
      <c r="AX14" s="132">
        <f t="shared" si="4"/>
        <v>15</v>
      </c>
      <c r="AY14" s="569" t="s">
        <v>177</v>
      </c>
      <c r="AZ14" s="132">
        <f t="shared" si="5"/>
        <v>15</v>
      </c>
      <c r="BA14" s="405" t="s">
        <v>178</v>
      </c>
      <c r="BB14" s="132">
        <f t="shared" si="6"/>
        <v>10</v>
      </c>
      <c r="BC14" s="132">
        <f t="shared" si="7"/>
        <v>95</v>
      </c>
      <c r="BD14" s="571" t="str">
        <f>IF(BC14&gt;95,"FUERTE",IF(AND(BC14&lt;95.01,BC14&gt;85.02),"MODERADO",IF(AND(BC14&lt;85.01,BC14&gt;1),"DEBIL","ESTABLECER CONTROL")))</f>
        <v>MODERADO</v>
      </c>
      <c r="BE14" s="425"/>
      <c r="BF14" s="422"/>
      <c r="BG14" s="422"/>
      <c r="BH14" s="422"/>
      <c r="BI14" s="438"/>
      <c r="BJ14" s="391"/>
      <c r="BK14" s="218" t="s">
        <v>579</v>
      </c>
      <c r="BL14" s="218" t="s">
        <v>594</v>
      </c>
      <c r="BM14" s="207">
        <v>46174</v>
      </c>
      <c r="BN14" s="207">
        <v>46371</v>
      </c>
      <c r="BO14" s="444"/>
      <c r="BP14" s="796">
        <v>46142</v>
      </c>
      <c r="BQ14" s="219" t="s">
        <v>823</v>
      </c>
      <c r="BR14" s="220" t="s">
        <v>76</v>
      </c>
    </row>
    <row r="15" spans="1:70" ht="84.95" customHeight="1" thickBot="1">
      <c r="A15" s="567"/>
      <c r="B15" s="567"/>
      <c r="C15" s="467"/>
      <c r="D15" s="432"/>
      <c r="E15" s="404"/>
      <c r="F15" s="395"/>
      <c r="G15" s="404"/>
      <c r="H15" s="395"/>
      <c r="I15" s="404"/>
      <c r="J15" s="398"/>
      <c r="K15" s="404"/>
      <c r="L15" s="401"/>
      <c r="M15" s="401"/>
      <c r="N15" s="389"/>
      <c r="O15" s="450"/>
      <c r="P15" s="389"/>
      <c r="Q15" s="388"/>
      <c r="R15" s="388"/>
      <c r="S15" s="388"/>
      <c r="T15" s="388"/>
      <c r="U15" s="388"/>
      <c r="V15" s="388"/>
      <c r="W15" s="388"/>
      <c r="X15" s="388"/>
      <c r="Y15" s="388"/>
      <c r="Z15" s="388"/>
      <c r="AA15" s="388"/>
      <c r="AB15" s="388"/>
      <c r="AC15" s="388"/>
      <c r="AD15" s="388"/>
      <c r="AE15" s="388"/>
      <c r="AF15" s="388"/>
      <c r="AG15" s="388"/>
      <c r="AH15" s="388"/>
      <c r="AI15" s="388"/>
      <c r="AJ15" s="392"/>
      <c r="AK15" s="483"/>
      <c r="AL15" s="480"/>
      <c r="AM15" s="574"/>
      <c r="AN15" s="528"/>
      <c r="AO15" s="570"/>
      <c r="AP15" s="254">
        <f t="shared" si="0"/>
        <v>0</v>
      </c>
      <c r="AQ15" s="570"/>
      <c r="AR15" s="254">
        <f t="shared" si="1"/>
        <v>0</v>
      </c>
      <c r="AS15" s="570"/>
      <c r="AT15" s="254">
        <f t="shared" si="2"/>
        <v>0</v>
      </c>
      <c r="AU15" s="570"/>
      <c r="AV15" s="254">
        <f t="shared" si="3"/>
        <v>0</v>
      </c>
      <c r="AW15" s="570"/>
      <c r="AX15" s="166">
        <f t="shared" si="4"/>
        <v>0</v>
      </c>
      <c r="AY15" s="570"/>
      <c r="AZ15" s="166">
        <f t="shared" si="5"/>
        <v>0</v>
      </c>
      <c r="BA15" s="392"/>
      <c r="BB15" s="166">
        <f t="shared" si="6"/>
        <v>0</v>
      </c>
      <c r="BC15" s="166">
        <f t="shared" si="7"/>
        <v>0</v>
      </c>
      <c r="BD15" s="572"/>
      <c r="BE15" s="426"/>
      <c r="BF15" s="423"/>
      <c r="BG15" s="423"/>
      <c r="BH15" s="423"/>
      <c r="BI15" s="439"/>
      <c r="BJ15" s="392"/>
      <c r="BK15" s="228" t="s">
        <v>595</v>
      </c>
      <c r="BL15" s="228" t="s">
        <v>594</v>
      </c>
      <c r="BM15" s="206">
        <v>46174</v>
      </c>
      <c r="BN15" s="206">
        <v>46371</v>
      </c>
      <c r="BO15" s="445"/>
      <c r="BP15" s="801">
        <v>46142</v>
      </c>
      <c r="BQ15" s="230" t="s">
        <v>824</v>
      </c>
      <c r="BR15" s="231" t="s">
        <v>76</v>
      </c>
    </row>
    <row r="16" spans="1:70" ht="50.1" customHeight="1">
      <c r="A16" s="567"/>
      <c r="B16" s="567"/>
      <c r="C16" s="465" t="s">
        <v>541</v>
      </c>
      <c r="D16" s="520" t="s">
        <v>596</v>
      </c>
      <c r="E16" s="402" t="s">
        <v>179</v>
      </c>
      <c r="F16" s="393"/>
      <c r="G16" s="402" t="s">
        <v>179</v>
      </c>
      <c r="H16" s="393"/>
      <c r="I16" s="402" t="s">
        <v>179</v>
      </c>
      <c r="J16" s="393"/>
      <c r="K16" s="402" t="s">
        <v>179</v>
      </c>
      <c r="L16" s="399">
        <f>IF(K16="SI",25%,0%)</f>
        <v>0.25</v>
      </c>
      <c r="M16" s="399">
        <f>F16+H16+J16+L16</f>
        <v>0.25</v>
      </c>
      <c r="N16" s="387" t="s">
        <v>478</v>
      </c>
      <c r="O16" s="448" t="str">
        <f>+IF(N16="NO SE HA PRESENTADO EN LOS UlTIMOS 5 AÑOS","RARA VEZ",IF(N16="AL MENOS 1 VEZ EN LOS ULTIMOS 5 AÑOS","IMPROBABLE",IF(N16="AL MENOS 1 VEZ EN LOS ULTIMOS 2 AÑOS","POSIBLE",IF(N16="AL MENOS 1 VEZ EN EL ULTIMO AÑO","PROBABLE",IF(N16="MAS DE 1 VEZ AL AÑO","CASI SEGURO","ERROR")))))</f>
        <v>RARA VEZ</v>
      </c>
      <c r="P16" s="387" t="str">
        <f>+IF(O16="RARA VEZ","20%",IF(O16="IMPROBABLE","40%",IF(O16="POSIBLE","60%",IF(O16="PROBABLE","80%",IF(O16="CASI SEGURO","100%","ERROR")))))</f>
        <v>20%</v>
      </c>
      <c r="Q16" s="390" t="s">
        <v>179</v>
      </c>
      <c r="R16" s="390" t="s">
        <v>179</v>
      </c>
      <c r="S16" s="390" t="s">
        <v>179</v>
      </c>
      <c r="T16" s="390" t="s">
        <v>179</v>
      </c>
      <c r="U16" s="390" t="s">
        <v>179</v>
      </c>
      <c r="V16" s="390" t="s">
        <v>179</v>
      </c>
      <c r="W16" s="390" t="s">
        <v>179</v>
      </c>
      <c r="X16" s="390" t="s">
        <v>179</v>
      </c>
      <c r="Y16" s="390" t="s">
        <v>179</v>
      </c>
      <c r="Z16" s="390" t="s">
        <v>179</v>
      </c>
      <c r="AA16" s="390" t="s">
        <v>179</v>
      </c>
      <c r="AB16" s="390" t="s">
        <v>179</v>
      </c>
      <c r="AC16" s="390" t="s">
        <v>179</v>
      </c>
      <c r="AD16" s="390" t="s">
        <v>179</v>
      </c>
      <c r="AE16" s="390" t="s">
        <v>179</v>
      </c>
      <c r="AF16" s="390" t="s">
        <v>189</v>
      </c>
      <c r="AG16" s="390" t="s">
        <v>179</v>
      </c>
      <c r="AH16" s="390" t="s">
        <v>179</v>
      </c>
      <c r="AI16" s="390" t="s">
        <v>189</v>
      </c>
      <c r="AJ16" s="390">
        <f>COUNTIF(Q16:AI18,"SI")</f>
        <v>17</v>
      </c>
      <c r="AK16" s="529" t="str">
        <f>+IF(AND(AJ16&gt;0,AJ16&lt;6),"MODERADO",IF(AJ16&gt;=12,"CATASTRÓFICO",IF(AND(AJ16&gt;5,AJ16&lt;12),"MAYOR","")))</f>
        <v>CATASTRÓFICO</v>
      </c>
      <c r="AL16" s="530" t="str">
        <f>+IF((O16="RARA VEZ")*AND(AK16="MODERADO"),"MODERADO",IF((O16="RARA VEZ")*AND(AK16="MAYOR"),"ALTO",IF((O16="RARA VEZ")*AND(AK16="CATASTRÓFICO"),"EXTREMO",IF((O16="IMPROBABLE")*AND(AK16="MODERADO"),"MODERADO",IF((O16="IMPROBABLE")*AND(AK16="MAYOR"),"ALTO",IF((O16="IMPROBABLE")*AND(AK16="CATASTRÓFICO"),"EXTREMO",IF((O16="POSIBLE")*AND(AK16="MODERADO"),"ALTO",IF((O16="POSIBLE")*AND(AK16="MAYOR"),"EXTREMO",IF((O16="POSIBLE")*AND(AK16="CATASTRÓFICO"),"EXTREMO",IF((O16="PROBABLE")*AND(AK16="MODERADO"),"ALTO",IF((O16="PROBABLE")*AND(AK16="MAYOR"),"EXTREMO",IF((O16="PROBABLE")*AND(AK16="CATASTRÓFICO"),"EXTREMO",IF((O16="CASI SEGURO")*AND(AK16="MODERADO"),"EXTREMO",IF((O16="CASI SEGURO")*AND(AK16="MAYOR"),"EXTREMO",IF((O16="CASI SEGURO")*AND(AK16="CATASTRÓFICO"),"EXTREMO","ERROR")))))))))))))))</f>
        <v>EXTREMO</v>
      </c>
      <c r="AM16" s="244" t="s">
        <v>597</v>
      </c>
      <c r="AN16" s="185" t="s">
        <v>598</v>
      </c>
      <c r="AO16" s="190" t="s">
        <v>172</v>
      </c>
      <c r="AP16" s="65">
        <f t="shared" si="0"/>
        <v>15</v>
      </c>
      <c r="AQ16" s="65" t="s">
        <v>173</v>
      </c>
      <c r="AR16" s="65">
        <f t="shared" si="1"/>
        <v>15</v>
      </c>
      <c r="AS16" s="65" t="s">
        <v>174</v>
      </c>
      <c r="AT16" s="65">
        <f t="shared" si="2"/>
        <v>15</v>
      </c>
      <c r="AU16" s="65" t="s">
        <v>175</v>
      </c>
      <c r="AV16" s="65">
        <f t="shared" si="3"/>
        <v>15</v>
      </c>
      <c r="AW16" s="65" t="s">
        <v>176</v>
      </c>
      <c r="AX16" s="65">
        <f t="shared" si="4"/>
        <v>15</v>
      </c>
      <c r="AY16" s="65" t="s">
        <v>177</v>
      </c>
      <c r="AZ16" s="65">
        <f t="shared" si="5"/>
        <v>15</v>
      </c>
      <c r="BA16" s="65" t="s">
        <v>178</v>
      </c>
      <c r="BB16" s="65">
        <f t="shared" si="6"/>
        <v>10</v>
      </c>
      <c r="BC16" s="65">
        <f t="shared" si="7"/>
        <v>100</v>
      </c>
      <c r="BD16" s="246" t="str">
        <f>IF(BC16&gt;95,"FUERTE",IF(AND(BC16&lt;95.01,BC16&gt;85.02),"MODERADO",IF(AND(BC16&lt;85.01,BC16&gt;1),"DEBIL","ESTABLECER CONTROL")))</f>
        <v>FUERTE</v>
      </c>
      <c r="BE16" s="511">
        <f>AVERAGE(BC16:BC18)</f>
        <v>65</v>
      </c>
      <c r="BF16" s="424" t="str">
        <f>IF(BE16&gt;95,"FUERTE",IF(AND(BE16&lt;95.01,BE16&gt;85.02),"MODERADO",IF(AND(BE16&lt;85.01,BE16&gt;1),"DEBIL","0")))</f>
        <v>DEBIL</v>
      </c>
      <c r="BG16" s="424" t="str">
        <f>IF(AND(O16="RARA VEZ",BF16="FUERTE"),"RARA VEZ",IF(AND(O16="RARA VEZ",BF16="MODERADO"),"RARA VEZ",IF(AND(O16="IMPROBABLE",BF16="FUERTE"),"RARA VEZ",IF(AND(O16="IMPROBABLE",BF16="MODERADO"),"RARA VEZ",IF(AND(O16="POSIBLE",BF16="FUERTE"),"RARA VEZ",IF(AND(O16="POSIBLE",BF16="MODERADO"),"IMPROBABLE",IF(AND(O16="PROBABLE",BF16="FUERTE"),"IMPROBABLE",IF(AND(O16="PROBABLE",BF16="MODERADO"),"POSIBLE",IF(AND(O16="CASI SEGURO",BF16="FUERTE"),"POSIBLE",IF(AND(O16="CASI SEGURO",BF16="MODERADO"),"PROBABLE",IF(BF16="DEBIL",O16,"ERROR")))))))))))</f>
        <v>RARA VEZ</v>
      </c>
      <c r="BH16" s="421" t="str">
        <f>AK16</f>
        <v>CATASTRÓFICO</v>
      </c>
      <c r="BI16" s="421" t="s">
        <v>545</v>
      </c>
      <c r="BJ16" s="437" t="s">
        <v>280</v>
      </c>
      <c r="BK16" s="443" t="s">
        <v>599</v>
      </c>
      <c r="BL16" s="443" t="s">
        <v>600</v>
      </c>
      <c r="BM16" s="537">
        <v>46174</v>
      </c>
      <c r="BN16" s="537">
        <v>46371</v>
      </c>
      <c r="BO16" s="443" t="s">
        <v>592</v>
      </c>
      <c r="BP16" s="804">
        <v>46142</v>
      </c>
      <c r="BQ16" s="390" t="s">
        <v>826</v>
      </c>
      <c r="BR16" s="539" t="s">
        <v>76</v>
      </c>
    </row>
    <row r="17" spans="1:70" ht="59.1" customHeight="1">
      <c r="A17" s="567"/>
      <c r="B17" s="567"/>
      <c r="C17" s="466"/>
      <c r="D17" s="521"/>
      <c r="E17" s="403"/>
      <c r="F17" s="394"/>
      <c r="G17" s="403"/>
      <c r="H17" s="394"/>
      <c r="I17" s="403"/>
      <c r="J17" s="394"/>
      <c r="K17" s="403"/>
      <c r="L17" s="400"/>
      <c r="M17" s="400"/>
      <c r="N17" s="388"/>
      <c r="O17" s="449"/>
      <c r="P17" s="388"/>
      <c r="Q17" s="391"/>
      <c r="R17" s="391"/>
      <c r="S17" s="391"/>
      <c r="T17" s="391"/>
      <c r="U17" s="391"/>
      <c r="V17" s="391"/>
      <c r="W17" s="391"/>
      <c r="X17" s="391"/>
      <c r="Y17" s="391"/>
      <c r="Z17" s="391"/>
      <c r="AA17" s="391"/>
      <c r="AB17" s="391"/>
      <c r="AC17" s="391"/>
      <c r="AD17" s="391"/>
      <c r="AE17" s="391"/>
      <c r="AF17" s="391"/>
      <c r="AG17" s="391"/>
      <c r="AH17" s="391"/>
      <c r="AI17" s="391"/>
      <c r="AJ17" s="391"/>
      <c r="AK17" s="482"/>
      <c r="AL17" s="479"/>
      <c r="AM17" s="573" t="s">
        <v>601</v>
      </c>
      <c r="AN17" s="575" t="s">
        <v>602</v>
      </c>
      <c r="AO17" s="569" t="s">
        <v>172</v>
      </c>
      <c r="AP17" s="253">
        <f t="shared" si="0"/>
        <v>15</v>
      </c>
      <c r="AQ17" s="569" t="s">
        <v>173</v>
      </c>
      <c r="AR17" s="253">
        <f t="shared" si="1"/>
        <v>15</v>
      </c>
      <c r="AS17" s="569" t="s">
        <v>174</v>
      </c>
      <c r="AT17" s="253">
        <f t="shared" si="2"/>
        <v>15</v>
      </c>
      <c r="AU17" s="569" t="s">
        <v>185</v>
      </c>
      <c r="AV17" s="253">
        <f t="shared" si="3"/>
        <v>10</v>
      </c>
      <c r="AW17" s="569" t="s">
        <v>176</v>
      </c>
      <c r="AX17" s="15">
        <f t="shared" si="4"/>
        <v>15</v>
      </c>
      <c r="AY17" s="569" t="s">
        <v>177</v>
      </c>
      <c r="AZ17" s="15">
        <f t="shared" si="5"/>
        <v>15</v>
      </c>
      <c r="BA17" s="405" t="s">
        <v>178</v>
      </c>
      <c r="BB17" s="15">
        <f t="shared" si="6"/>
        <v>10</v>
      </c>
      <c r="BC17" s="15">
        <f t="shared" si="7"/>
        <v>95</v>
      </c>
      <c r="BD17" s="571" t="str">
        <f>IF(BC17&gt;95,"FUERTE",IF(AND(BC17&lt;95.01,BC17&gt;85.02),"MODERADO",IF(AND(BC17&lt;85.01,BC17&gt;1),"DEBIL","ESTABLECER CONTROL")))</f>
        <v>MODERADO</v>
      </c>
      <c r="BE17" s="425"/>
      <c r="BF17" s="422"/>
      <c r="BG17" s="422"/>
      <c r="BH17" s="422"/>
      <c r="BI17" s="438"/>
      <c r="BJ17" s="391"/>
      <c r="BK17" s="444"/>
      <c r="BL17" s="444"/>
      <c r="BM17" s="577"/>
      <c r="BN17" s="577"/>
      <c r="BO17" s="444"/>
      <c r="BP17" s="391"/>
      <c r="BQ17" s="391"/>
      <c r="BR17" s="576"/>
    </row>
    <row r="18" spans="1:70" ht="50.1" customHeight="1" thickBot="1">
      <c r="A18" s="567"/>
      <c r="B18" s="567"/>
      <c r="C18" s="467"/>
      <c r="D18" s="522"/>
      <c r="E18" s="404"/>
      <c r="F18" s="395"/>
      <c r="G18" s="404"/>
      <c r="H18" s="395"/>
      <c r="I18" s="404"/>
      <c r="J18" s="395"/>
      <c r="K18" s="404"/>
      <c r="L18" s="401"/>
      <c r="M18" s="401"/>
      <c r="N18" s="389"/>
      <c r="O18" s="450"/>
      <c r="P18" s="389"/>
      <c r="Q18" s="392"/>
      <c r="R18" s="392"/>
      <c r="S18" s="392"/>
      <c r="T18" s="392"/>
      <c r="U18" s="392"/>
      <c r="V18" s="392"/>
      <c r="W18" s="392"/>
      <c r="X18" s="392"/>
      <c r="Y18" s="392"/>
      <c r="Z18" s="392"/>
      <c r="AA18" s="392"/>
      <c r="AB18" s="392"/>
      <c r="AC18" s="392"/>
      <c r="AD18" s="392"/>
      <c r="AE18" s="392"/>
      <c r="AF18" s="392"/>
      <c r="AG18" s="392"/>
      <c r="AH18" s="392"/>
      <c r="AI18" s="392"/>
      <c r="AJ18" s="392"/>
      <c r="AK18" s="483"/>
      <c r="AL18" s="480"/>
      <c r="AM18" s="574"/>
      <c r="AN18" s="528"/>
      <c r="AO18" s="570"/>
      <c r="AP18" s="254">
        <f t="shared" si="0"/>
        <v>0</v>
      </c>
      <c r="AQ18" s="570"/>
      <c r="AR18" s="254">
        <f t="shared" si="1"/>
        <v>0</v>
      </c>
      <c r="AS18" s="570"/>
      <c r="AT18" s="254">
        <f t="shared" si="2"/>
        <v>0</v>
      </c>
      <c r="AU18" s="570"/>
      <c r="AV18" s="254">
        <f t="shared" si="3"/>
        <v>0</v>
      </c>
      <c r="AW18" s="570"/>
      <c r="AX18" s="64">
        <f t="shared" si="4"/>
        <v>0</v>
      </c>
      <c r="AY18" s="570"/>
      <c r="AZ18" s="64">
        <f t="shared" si="5"/>
        <v>0</v>
      </c>
      <c r="BA18" s="392"/>
      <c r="BB18" s="64">
        <f t="shared" si="6"/>
        <v>0</v>
      </c>
      <c r="BC18" s="64">
        <f t="shared" si="7"/>
        <v>0</v>
      </c>
      <c r="BD18" s="572"/>
      <c r="BE18" s="426"/>
      <c r="BF18" s="423"/>
      <c r="BG18" s="423"/>
      <c r="BH18" s="423"/>
      <c r="BI18" s="439"/>
      <c r="BJ18" s="392"/>
      <c r="BK18" s="445"/>
      <c r="BL18" s="445"/>
      <c r="BM18" s="577"/>
      <c r="BN18" s="577"/>
      <c r="BO18" s="445"/>
      <c r="BP18" s="392"/>
      <c r="BQ18" s="392"/>
      <c r="BR18" s="434"/>
    </row>
    <row r="19" spans="1:70" ht="50.1" customHeight="1">
      <c r="A19" s="567"/>
      <c r="B19" s="567"/>
      <c r="C19" s="465" t="s">
        <v>542</v>
      </c>
      <c r="D19" s="536" t="s">
        <v>603</v>
      </c>
      <c r="E19" s="578" t="s">
        <v>179</v>
      </c>
      <c r="F19" s="579"/>
      <c r="G19" s="578" t="s">
        <v>179</v>
      </c>
      <c r="H19" s="579"/>
      <c r="I19" s="578" t="s">
        <v>179</v>
      </c>
      <c r="J19" s="579"/>
      <c r="K19" s="578" t="s">
        <v>179</v>
      </c>
      <c r="L19" s="400">
        <f>IF(K19="SI",25%,0%)</f>
        <v>0.25</v>
      </c>
      <c r="M19" s="400">
        <f>F19+H19+J19+L19</f>
        <v>0.25</v>
      </c>
      <c r="N19" s="506" t="s">
        <v>478</v>
      </c>
      <c r="O19" s="580" t="str">
        <f>+IF(N19="NO SE HA PRESENTADO EN LOS UlTIMOS 5 AÑOS","RARA VEZ",IF(N19="AL MENOS 1 VEZ EN LOS ULTIMOS 5 AÑOS","IMPROBABLE",IF(N19="AL MENOS 1 VEZ EN LOS ULTIMOS 2 AÑOS","POSIBLE",IF(N19="AL MENOS 1 VEZ EN EL ULTIMO AÑO","PROBABLE",IF(N19="MAS DE 1 VEZ AL AÑO","CASI SEGURO","ERROR")))))</f>
        <v>RARA VEZ</v>
      </c>
      <c r="P19" s="506" t="str">
        <f>+IF(O19="RARA VEZ","20%",IF(O19="IMPROBABLE","40%",IF(O19="POSIBLE","60%",IF(O19="PROBABLE","80%",IF(O19="CASI SEGURO","100%","ERROR")))))</f>
        <v>20%</v>
      </c>
      <c r="Q19" s="527" t="s">
        <v>179</v>
      </c>
      <c r="R19" s="527" t="s">
        <v>179</v>
      </c>
      <c r="S19" s="527" t="s">
        <v>179</v>
      </c>
      <c r="T19" s="527" t="s">
        <v>179</v>
      </c>
      <c r="U19" s="527" t="s">
        <v>179</v>
      </c>
      <c r="V19" s="527" t="s">
        <v>189</v>
      </c>
      <c r="W19" s="527" t="s">
        <v>179</v>
      </c>
      <c r="X19" s="527" t="s">
        <v>189</v>
      </c>
      <c r="Y19" s="527" t="s">
        <v>189</v>
      </c>
      <c r="Z19" s="527" t="s">
        <v>179</v>
      </c>
      <c r="AA19" s="527" t="s">
        <v>179</v>
      </c>
      <c r="AB19" s="527" t="s">
        <v>179</v>
      </c>
      <c r="AC19" s="527" t="s">
        <v>179</v>
      </c>
      <c r="AD19" s="527" t="s">
        <v>179</v>
      </c>
      <c r="AE19" s="527" t="s">
        <v>179</v>
      </c>
      <c r="AF19" s="527" t="s">
        <v>189</v>
      </c>
      <c r="AG19" s="527" t="s">
        <v>179</v>
      </c>
      <c r="AH19" s="527" t="s">
        <v>179</v>
      </c>
      <c r="AI19" s="527" t="s">
        <v>179</v>
      </c>
      <c r="AJ19" s="391">
        <f>COUNTIF(Q19:AI21,"SI")</f>
        <v>15</v>
      </c>
      <c r="AK19" s="581" t="str">
        <f>+IF(AND(AJ19&gt;0,AJ19&lt;6),"MODERADO",IF(AJ19&gt;=12,"CATASTRÓFICO",IF(AND(AJ19&gt;5,AJ19&lt;12),"MAYOR","")))</f>
        <v>CATASTRÓFICO</v>
      </c>
      <c r="AL19" s="584" t="str">
        <f>+IF((O19="RARA VEZ")*AND(AK19="MODERADO"),"MODERADO",IF((O19="RARA VEZ")*AND(AK19="MAYOR"),"ALTO",IF((O19="RARA VEZ")*AND(AK19="CATASTRÓFICO"),"EXTREMO",IF((O19="IMPROBABLE")*AND(AK19="MODERADO"),"MODERADO",IF((O19="IMPROBABLE")*AND(AK19="MAYOR"),"ALTO",IF((O19="IMPROBABLE")*AND(AK19="CATASTRÓFICO"),"EXTREMO",IF((O19="POSIBLE")*AND(AK19="MODERADO"),"ALTO",IF((O19="POSIBLE")*AND(AK19="MAYOR"),"EXTREMO",IF((O19="POSIBLE")*AND(AK19="CATASTRÓFICO"),"EXTREMO",IF((O19="PROBABLE")*AND(AK19="MODERADO"),"ALTO",IF((O19="PROBABLE")*AND(AK19="MAYOR"),"EXTREMO",IF((O19="PROBABLE")*AND(AK19="CATASTRÓFICO"),"EXTREMO",IF((O19="CASI SEGURO")*AND(AK19="MODERADO"),"EXTREMO",IF((O19="CASI SEGURO")*AND(AK19="MAYOR"),"EXTREMO",IF((O19="CASI SEGURO")*AND(AK19="CATASTRÓFICO"),"EXTREMO","ERROR")))))))))))))))</f>
        <v>EXTREMO</v>
      </c>
      <c r="AM19" s="244" t="s">
        <v>588</v>
      </c>
      <c r="AN19" s="185" t="s">
        <v>589</v>
      </c>
      <c r="AO19" s="190" t="s">
        <v>172</v>
      </c>
      <c r="AP19" s="65">
        <f t="shared" si="0"/>
        <v>15</v>
      </c>
      <c r="AQ19" s="65" t="s">
        <v>173</v>
      </c>
      <c r="AR19" s="65">
        <f t="shared" si="1"/>
        <v>15</v>
      </c>
      <c r="AS19" s="65" t="s">
        <v>174</v>
      </c>
      <c r="AT19" s="65">
        <f t="shared" si="2"/>
        <v>15</v>
      </c>
      <c r="AU19" s="65" t="s">
        <v>175</v>
      </c>
      <c r="AV19" s="65">
        <f t="shared" si="3"/>
        <v>15</v>
      </c>
      <c r="AW19" s="65" t="s">
        <v>176</v>
      </c>
      <c r="AX19" s="65">
        <f t="shared" si="4"/>
        <v>15</v>
      </c>
      <c r="AY19" s="65" t="s">
        <v>177</v>
      </c>
      <c r="AZ19" s="65">
        <f t="shared" si="5"/>
        <v>15</v>
      </c>
      <c r="BA19" s="65" t="s">
        <v>178</v>
      </c>
      <c r="BB19" s="65">
        <f t="shared" si="6"/>
        <v>10</v>
      </c>
      <c r="BC19" s="65">
        <f t="shared" si="7"/>
        <v>100</v>
      </c>
      <c r="BD19" s="246" t="str">
        <f t="shared" ref="BD19:BD21" si="8">IF(BC19&gt;95,"FUERTE",IF(AND(BC19&lt;95.01,BC19&gt;85.02),"MODERADO",IF(AND(BC19&lt;85.01,BC19&gt;1),"DEBIL","ESTABLECER CONTROL")))</f>
        <v>FUERTE</v>
      </c>
      <c r="BE19" s="511">
        <f>AVERAGE(BC19:BC21)</f>
        <v>96.666666666666671</v>
      </c>
      <c r="BF19" s="424" t="str">
        <f>IF(BE19&gt;95,"FUERTE",IF(AND(BE19&lt;95.01,BE19&gt;85.02),"MODERADO",IF(AND(BE19&lt;85.01,BE19&gt;1),"DEBIL","0")))</f>
        <v>FUERTE</v>
      </c>
      <c r="BG19" s="424" t="str">
        <f>IF(AND(O19="RARA VEZ",BF19="FUERTE"),"RARA VEZ",IF(AND(O19="RARA VEZ",BF19="MODERADO"),"RARA VEZ",IF(AND(O19="IMPROBABLE",BF19="FUERTE"),"RARA VEZ",IF(AND(O19="IMPROBABLE",BF19="MODERADO"),"RARA VEZ",IF(AND(O19="POSIBLE",BF19="FUERTE"),"RARA VEZ",IF(AND(O19="POSIBLE",BF19="MODERADO"),"IMPROBABLE",IF(AND(O19="PROBABLE",BF19="FUERTE"),"IMPROBABLE",IF(AND(O19="PROBABLE",BF19="MODERADO"),"POSIBLE",IF(AND(O19="CASI SEGURO",BF19="FUERTE"),"POSIBLE",IF(AND(O19="CASI SEGURO",BF19="MODERADO"),"PROBABLE",IF(BF19="DEBIL",O19,"ERROR")))))))))))</f>
        <v>RARA VEZ</v>
      </c>
      <c r="BH19" s="421" t="str">
        <f>AK19</f>
        <v>CATASTRÓFICO</v>
      </c>
      <c r="BI19" s="421" t="s">
        <v>545</v>
      </c>
      <c r="BJ19" s="437" t="s">
        <v>280</v>
      </c>
      <c r="BK19" s="179" t="s">
        <v>604</v>
      </c>
      <c r="BL19" s="179" t="s">
        <v>591</v>
      </c>
      <c r="BM19" s="133">
        <v>46174</v>
      </c>
      <c r="BN19" s="133">
        <v>46371</v>
      </c>
      <c r="BO19" s="443" t="s">
        <v>592</v>
      </c>
      <c r="BP19" s="802">
        <v>46142</v>
      </c>
      <c r="BQ19" s="242" t="s">
        <v>822</v>
      </c>
      <c r="BR19" s="243" t="s">
        <v>825</v>
      </c>
    </row>
    <row r="20" spans="1:70" ht="87.95" customHeight="1">
      <c r="A20" s="567"/>
      <c r="B20" s="567"/>
      <c r="C20" s="466"/>
      <c r="D20" s="431"/>
      <c r="E20" s="403"/>
      <c r="F20" s="394"/>
      <c r="G20" s="403"/>
      <c r="H20" s="394"/>
      <c r="I20" s="403"/>
      <c r="J20" s="394"/>
      <c r="K20" s="403"/>
      <c r="L20" s="400"/>
      <c r="M20" s="400"/>
      <c r="N20" s="388"/>
      <c r="O20" s="449"/>
      <c r="P20" s="388"/>
      <c r="Q20" s="527"/>
      <c r="R20" s="527"/>
      <c r="S20" s="527"/>
      <c r="T20" s="527"/>
      <c r="U20" s="527"/>
      <c r="V20" s="527"/>
      <c r="W20" s="527"/>
      <c r="X20" s="527"/>
      <c r="Y20" s="527"/>
      <c r="Z20" s="527"/>
      <c r="AA20" s="527"/>
      <c r="AB20" s="527"/>
      <c r="AC20" s="527"/>
      <c r="AD20" s="527"/>
      <c r="AE20" s="527"/>
      <c r="AF20" s="527"/>
      <c r="AG20" s="527"/>
      <c r="AH20" s="527"/>
      <c r="AI20" s="527"/>
      <c r="AJ20" s="391"/>
      <c r="AK20" s="582"/>
      <c r="AL20" s="585"/>
      <c r="AM20" s="247" t="s">
        <v>593</v>
      </c>
      <c r="AN20" s="255" t="s">
        <v>589</v>
      </c>
      <c r="AO20" s="12" t="s">
        <v>172</v>
      </c>
      <c r="AP20" s="15">
        <f t="shared" si="0"/>
        <v>15</v>
      </c>
      <c r="AQ20" s="15" t="s">
        <v>173</v>
      </c>
      <c r="AR20" s="15">
        <f t="shared" si="1"/>
        <v>15</v>
      </c>
      <c r="AS20" s="15" t="s">
        <v>174</v>
      </c>
      <c r="AT20" s="15">
        <f t="shared" si="2"/>
        <v>15</v>
      </c>
      <c r="AU20" s="15" t="s">
        <v>185</v>
      </c>
      <c r="AV20" s="15">
        <f t="shared" si="3"/>
        <v>10</v>
      </c>
      <c r="AW20" s="15" t="s">
        <v>176</v>
      </c>
      <c r="AX20" s="15">
        <f t="shared" si="4"/>
        <v>15</v>
      </c>
      <c r="AY20" s="15" t="s">
        <v>177</v>
      </c>
      <c r="AZ20" s="15">
        <f t="shared" si="5"/>
        <v>15</v>
      </c>
      <c r="BA20" s="15" t="s">
        <v>178</v>
      </c>
      <c r="BB20" s="15">
        <f t="shared" si="6"/>
        <v>10</v>
      </c>
      <c r="BC20" s="15">
        <f t="shared" si="7"/>
        <v>95</v>
      </c>
      <c r="BD20" s="248" t="str">
        <f t="shared" si="8"/>
        <v>MODERADO</v>
      </c>
      <c r="BE20" s="425"/>
      <c r="BF20" s="422"/>
      <c r="BG20" s="422"/>
      <c r="BH20" s="422"/>
      <c r="BI20" s="438"/>
      <c r="BJ20" s="391"/>
      <c r="BK20" s="218" t="s">
        <v>579</v>
      </c>
      <c r="BL20" s="218" t="s">
        <v>594</v>
      </c>
      <c r="BM20" s="207">
        <v>46174</v>
      </c>
      <c r="BN20" s="207">
        <v>46371</v>
      </c>
      <c r="BO20" s="444"/>
      <c r="BP20" s="796">
        <v>46142</v>
      </c>
      <c r="BQ20" s="219" t="s">
        <v>823</v>
      </c>
      <c r="BR20" s="220" t="s">
        <v>76</v>
      </c>
    </row>
    <row r="21" spans="1:70" ht="81.599999999999994" customHeight="1" thickBot="1">
      <c r="A21" s="568"/>
      <c r="B21" s="568"/>
      <c r="C21" s="467"/>
      <c r="D21" s="432"/>
      <c r="E21" s="404"/>
      <c r="F21" s="395"/>
      <c r="G21" s="404"/>
      <c r="H21" s="395"/>
      <c r="I21" s="404"/>
      <c r="J21" s="395"/>
      <c r="K21" s="404"/>
      <c r="L21" s="401"/>
      <c r="M21" s="401"/>
      <c r="N21" s="389"/>
      <c r="O21" s="450"/>
      <c r="P21" s="389"/>
      <c r="Q21" s="528"/>
      <c r="R21" s="528"/>
      <c r="S21" s="528"/>
      <c r="T21" s="528"/>
      <c r="U21" s="528"/>
      <c r="V21" s="528"/>
      <c r="W21" s="528"/>
      <c r="X21" s="528"/>
      <c r="Y21" s="528"/>
      <c r="Z21" s="528"/>
      <c r="AA21" s="528"/>
      <c r="AB21" s="528"/>
      <c r="AC21" s="528"/>
      <c r="AD21" s="528"/>
      <c r="AE21" s="528"/>
      <c r="AF21" s="528"/>
      <c r="AG21" s="528"/>
      <c r="AH21" s="528"/>
      <c r="AI21" s="528"/>
      <c r="AJ21" s="392"/>
      <c r="AK21" s="583"/>
      <c r="AL21" s="586"/>
      <c r="AM21" s="249" t="s">
        <v>605</v>
      </c>
      <c r="AN21" s="215" t="s">
        <v>606</v>
      </c>
      <c r="AO21" s="188" t="s">
        <v>172</v>
      </c>
      <c r="AP21" s="64">
        <f t="shared" si="0"/>
        <v>15</v>
      </c>
      <c r="AQ21" s="64" t="s">
        <v>173</v>
      </c>
      <c r="AR21" s="64">
        <f t="shared" si="1"/>
        <v>15</v>
      </c>
      <c r="AS21" s="64" t="s">
        <v>174</v>
      </c>
      <c r="AT21" s="64">
        <f t="shared" si="2"/>
        <v>15</v>
      </c>
      <c r="AU21" s="64" t="s">
        <v>185</v>
      </c>
      <c r="AV21" s="64">
        <f t="shared" si="3"/>
        <v>10</v>
      </c>
      <c r="AW21" s="64" t="s">
        <v>176</v>
      </c>
      <c r="AX21" s="64">
        <f t="shared" si="4"/>
        <v>15</v>
      </c>
      <c r="AY21" s="64" t="s">
        <v>177</v>
      </c>
      <c r="AZ21" s="64">
        <f t="shared" si="5"/>
        <v>15</v>
      </c>
      <c r="BA21" s="64" t="s">
        <v>178</v>
      </c>
      <c r="BB21" s="64">
        <f t="shared" si="6"/>
        <v>10</v>
      </c>
      <c r="BC21" s="64">
        <f t="shared" si="7"/>
        <v>95</v>
      </c>
      <c r="BD21" s="227" t="str">
        <f t="shared" si="8"/>
        <v>MODERADO</v>
      </c>
      <c r="BE21" s="426"/>
      <c r="BF21" s="423"/>
      <c r="BG21" s="423"/>
      <c r="BH21" s="423"/>
      <c r="BI21" s="439"/>
      <c r="BJ21" s="392"/>
      <c r="BK21" s="228" t="s">
        <v>595</v>
      </c>
      <c r="BL21" s="228" t="s">
        <v>594</v>
      </c>
      <c r="BM21" s="205">
        <v>46174</v>
      </c>
      <c r="BN21" s="205">
        <v>46371</v>
      </c>
      <c r="BO21" s="445"/>
      <c r="BP21" s="801">
        <v>46142</v>
      </c>
      <c r="BQ21" s="230" t="s">
        <v>824</v>
      </c>
      <c r="BR21" s="231" t="s">
        <v>76</v>
      </c>
    </row>
    <row r="22" spans="1:70">
      <c r="O22" s="47"/>
    </row>
    <row r="23" spans="1:70">
      <c r="O23" s="47"/>
    </row>
    <row r="24" spans="1:70">
      <c r="O24" s="47"/>
    </row>
    <row r="25" spans="1:70">
      <c r="O25" s="47"/>
    </row>
    <row r="26" spans="1:70">
      <c r="O26" s="47"/>
    </row>
    <row r="27" spans="1:70">
      <c r="O27" s="47"/>
    </row>
    <row r="28" spans="1:70">
      <c r="O28" s="47"/>
    </row>
    <row r="29" spans="1:70">
      <c r="O29" s="47"/>
    </row>
    <row r="30" spans="1:70">
      <c r="O30" s="47"/>
    </row>
    <row r="31" spans="1:70">
      <c r="O31" s="47"/>
    </row>
    <row r="32" spans="1:70">
      <c r="O32" s="47"/>
    </row>
    <row r="33" spans="15:15">
      <c r="O33" s="47"/>
    </row>
    <row r="34" spans="15:15">
      <c r="O34" s="47"/>
    </row>
    <row r="35" spans="15:15">
      <c r="O35" s="47"/>
    </row>
    <row r="36" spans="15:15">
      <c r="O36" s="47"/>
    </row>
    <row r="37" spans="15:15">
      <c r="O37" s="47"/>
    </row>
    <row r="38" spans="15:15">
      <c r="O38" s="47"/>
    </row>
    <row r="39" spans="15:15">
      <c r="O39" s="47"/>
    </row>
    <row r="40" spans="15:15">
      <c r="O40" s="47"/>
    </row>
    <row r="41" spans="15:15">
      <c r="O41" s="47"/>
    </row>
    <row r="42" spans="15:15">
      <c r="O42" s="47"/>
    </row>
    <row r="43" spans="15:15">
      <c r="O43" s="47"/>
    </row>
    <row r="44" spans="15:15">
      <c r="O44" s="47"/>
    </row>
    <row r="45" spans="15:15">
      <c r="O45" s="47"/>
    </row>
    <row r="46" spans="15:15">
      <c r="O46" s="47"/>
    </row>
    <row r="47" spans="15:15">
      <c r="O47" s="47"/>
    </row>
    <row r="48" spans="15:15">
      <c r="O48" s="47"/>
    </row>
    <row r="49" spans="15:15">
      <c r="O49" s="47"/>
    </row>
    <row r="50" spans="15:15">
      <c r="O50" s="47"/>
    </row>
    <row r="51" spans="15:15">
      <c r="O51" s="47"/>
    </row>
    <row r="52" spans="15:15">
      <c r="O52" s="47"/>
    </row>
    <row r="53" spans="15:15">
      <c r="O53" s="47"/>
    </row>
    <row r="54" spans="15:15">
      <c r="O54" s="47"/>
    </row>
    <row r="55" spans="15:15">
      <c r="O55" s="47"/>
    </row>
    <row r="56" spans="15:15">
      <c r="O56" s="47"/>
    </row>
    <row r="57" spans="15:15">
      <c r="O57" s="47"/>
    </row>
    <row r="58" spans="15:15">
      <c r="O58" s="47"/>
    </row>
    <row r="59" spans="15:15">
      <c r="O59" s="47"/>
    </row>
    <row r="60" spans="15:15">
      <c r="O60" s="47"/>
    </row>
    <row r="61" spans="15:15">
      <c r="O61" s="47"/>
    </row>
    <row r="62" spans="15:15">
      <c r="O62" s="47"/>
    </row>
    <row r="63" spans="15:15">
      <c r="O63" s="47"/>
    </row>
    <row r="64" spans="15:15">
      <c r="O64" s="47"/>
    </row>
    <row r="65" spans="15:15">
      <c r="O65" s="47"/>
    </row>
    <row r="66" spans="15:15">
      <c r="O66" s="47"/>
    </row>
    <row r="67" spans="15:15">
      <c r="O67" s="47"/>
    </row>
    <row r="68" spans="15:15">
      <c r="O68" s="47"/>
    </row>
    <row r="69" spans="15:15">
      <c r="O69" s="47"/>
    </row>
    <row r="70" spans="15:15">
      <c r="O70" s="47"/>
    </row>
    <row r="71" spans="15:15">
      <c r="O71" s="47"/>
    </row>
  </sheetData>
  <sheetProtection formatCells="0" formatRows="0"/>
  <dataConsolidate/>
  <mergeCells count="193">
    <mergeCell ref="BG19:BG21"/>
    <mergeCell ref="BH19:BH21"/>
    <mergeCell ref="BI19:BI21"/>
    <mergeCell ref="BJ19:BJ21"/>
    <mergeCell ref="BO19:BO21"/>
    <mergeCell ref="AI19:AI21"/>
    <mergeCell ref="AJ19:AJ21"/>
    <mergeCell ref="AK19:AK21"/>
    <mergeCell ref="AL19:AL21"/>
    <mergeCell ref="BE19:BE21"/>
    <mergeCell ref="BF19:BF21"/>
    <mergeCell ref="AD19:AD21"/>
    <mergeCell ref="AE19:AE21"/>
    <mergeCell ref="AF19:AF21"/>
    <mergeCell ref="AG19:AG21"/>
    <mergeCell ref="AH19:AH21"/>
    <mergeCell ref="W19:W21"/>
    <mergeCell ref="X19:X21"/>
    <mergeCell ref="Y19:Y21"/>
    <mergeCell ref="Z19:Z21"/>
    <mergeCell ref="AA19:AA21"/>
    <mergeCell ref="AB19:AB21"/>
    <mergeCell ref="AH16:AH18"/>
    <mergeCell ref="AI16:AI18"/>
    <mergeCell ref="AJ16:AJ18"/>
    <mergeCell ref="AK16:AK18"/>
    <mergeCell ref="AL16:AL18"/>
    <mergeCell ref="AA16:AA18"/>
    <mergeCell ref="AB16:AB18"/>
    <mergeCell ref="AC16:AC18"/>
    <mergeCell ref="AD16:AD18"/>
    <mergeCell ref="AE16:AE18"/>
    <mergeCell ref="AF16:AF18"/>
    <mergeCell ref="C19:C21"/>
    <mergeCell ref="D19:D21"/>
    <mergeCell ref="E19:E21"/>
    <mergeCell ref="F19:F21"/>
    <mergeCell ref="G19:G21"/>
    <mergeCell ref="H19:H21"/>
    <mergeCell ref="I19:I21"/>
    <mergeCell ref="J19:J21"/>
    <mergeCell ref="AG16:AG18"/>
    <mergeCell ref="U16:U18"/>
    <mergeCell ref="V16:V18"/>
    <mergeCell ref="Q19:Q21"/>
    <mergeCell ref="R19:R21"/>
    <mergeCell ref="S19:S21"/>
    <mergeCell ref="T19:T21"/>
    <mergeCell ref="U19:U21"/>
    <mergeCell ref="V19:V21"/>
    <mergeCell ref="K19:K21"/>
    <mergeCell ref="L19:L21"/>
    <mergeCell ref="M19:M21"/>
    <mergeCell ref="N19:N21"/>
    <mergeCell ref="O19:O21"/>
    <mergeCell ref="P19:P21"/>
    <mergeCell ref="AC19:AC21"/>
    <mergeCell ref="BQ16:BQ18"/>
    <mergeCell ref="BR16:BR18"/>
    <mergeCell ref="AM17:AM18"/>
    <mergeCell ref="AN17:AN18"/>
    <mergeCell ref="AO17:AO18"/>
    <mergeCell ref="AQ17:AQ18"/>
    <mergeCell ref="AS17:AS18"/>
    <mergeCell ref="AU17:AU18"/>
    <mergeCell ref="AW17:AW18"/>
    <mergeCell ref="AY17:AY18"/>
    <mergeCell ref="BK16:BK18"/>
    <mergeCell ref="BL16:BL18"/>
    <mergeCell ref="BM16:BM18"/>
    <mergeCell ref="BN16:BN18"/>
    <mergeCell ref="BO16:BO18"/>
    <mergeCell ref="BP16:BP18"/>
    <mergeCell ref="BE16:BE18"/>
    <mergeCell ref="BF16:BF18"/>
    <mergeCell ref="BG16:BG18"/>
    <mergeCell ref="BH16:BH18"/>
    <mergeCell ref="BI16:BI18"/>
    <mergeCell ref="BJ16:BJ18"/>
    <mergeCell ref="BA17:BA18"/>
    <mergeCell ref="BD17:BD18"/>
    <mergeCell ref="W16:W18"/>
    <mergeCell ref="X16:X18"/>
    <mergeCell ref="Y16:Y18"/>
    <mergeCell ref="Z16:Z18"/>
    <mergeCell ref="O16:O18"/>
    <mergeCell ref="P16:P18"/>
    <mergeCell ref="Q16:Q18"/>
    <mergeCell ref="R16:R18"/>
    <mergeCell ref="S16:S18"/>
    <mergeCell ref="T16:T18"/>
    <mergeCell ref="I16:I18"/>
    <mergeCell ref="J16:J18"/>
    <mergeCell ref="K16:K18"/>
    <mergeCell ref="L16:L18"/>
    <mergeCell ref="M16:M18"/>
    <mergeCell ref="N16:N18"/>
    <mergeCell ref="C16:C18"/>
    <mergeCell ref="D16:D18"/>
    <mergeCell ref="E16:E18"/>
    <mergeCell ref="F16:F18"/>
    <mergeCell ref="G16:G18"/>
    <mergeCell ref="H16:H18"/>
    <mergeCell ref="BJ13:BJ15"/>
    <mergeCell ref="BO13:BO15"/>
    <mergeCell ref="AM14:AM15"/>
    <mergeCell ref="AN14:AN15"/>
    <mergeCell ref="AO14:AO15"/>
    <mergeCell ref="AQ14:AQ15"/>
    <mergeCell ref="AS14:AS15"/>
    <mergeCell ref="AU14:AU15"/>
    <mergeCell ref="AW14:AW15"/>
    <mergeCell ref="AL13:AL15"/>
    <mergeCell ref="BE13:BE15"/>
    <mergeCell ref="BF13:BF15"/>
    <mergeCell ref="BG13:BG15"/>
    <mergeCell ref="BH13:BH15"/>
    <mergeCell ref="AY14:AY15"/>
    <mergeCell ref="BA14:BA15"/>
    <mergeCell ref="BD14:BD15"/>
    <mergeCell ref="BI13:BI15"/>
    <mergeCell ref="AI13:AI15"/>
    <mergeCell ref="AJ13:AJ15"/>
    <mergeCell ref="Y13:Y15"/>
    <mergeCell ref="Z13:Z15"/>
    <mergeCell ref="AA13:AA15"/>
    <mergeCell ref="AB13:AB15"/>
    <mergeCell ref="AC13:AC15"/>
    <mergeCell ref="AD13:AD15"/>
    <mergeCell ref="AK13:AK15"/>
    <mergeCell ref="H13:H15"/>
    <mergeCell ref="I13:I15"/>
    <mergeCell ref="J13:J15"/>
    <mergeCell ref="K13:K15"/>
    <mergeCell ref="L13:L15"/>
    <mergeCell ref="BO11:BO12"/>
    <mergeCell ref="BP11:BP12"/>
    <mergeCell ref="BQ11:BQ12"/>
    <mergeCell ref="S13:S15"/>
    <mergeCell ref="T13:T15"/>
    <mergeCell ref="U13:U15"/>
    <mergeCell ref="V13:V15"/>
    <mergeCell ref="W13:W15"/>
    <mergeCell ref="X13:X15"/>
    <mergeCell ref="M13:M15"/>
    <mergeCell ref="N13:N15"/>
    <mergeCell ref="O13:O15"/>
    <mergeCell ref="P13:P15"/>
    <mergeCell ref="Q13:Q15"/>
    <mergeCell ref="R13:R15"/>
    <mergeCell ref="AE13:AE15"/>
    <mergeCell ref="AF13:AF15"/>
    <mergeCell ref="AG13:AG15"/>
    <mergeCell ref="AH13:AH15"/>
    <mergeCell ref="BR11:BR12"/>
    <mergeCell ref="A13:A21"/>
    <mergeCell ref="B13:B21"/>
    <mergeCell ref="C13:C15"/>
    <mergeCell ref="D13:D15"/>
    <mergeCell ref="E13:E15"/>
    <mergeCell ref="F13:F15"/>
    <mergeCell ref="AL11:AL12"/>
    <mergeCell ref="AM11:AM12"/>
    <mergeCell ref="AN11:BF11"/>
    <mergeCell ref="BG11:BH11"/>
    <mergeCell ref="BJ11:BJ12"/>
    <mergeCell ref="BK11:BN11"/>
    <mergeCell ref="A10:A12"/>
    <mergeCell ref="B10:B12"/>
    <mergeCell ref="C10:C12"/>
    <mergeCell ref="D10:K10"/>
    <mergeCell ref="N10:BH10"/>
    <mergeCell ref="BJ10:BR10"/>
    <mergeCell ref="D11:D12"/>
    <mergeCell ref="E11:K11"/>
    <mergeCell ref="N11:P11"/>
    <mergeCell ref="Q11:AK11"/>
    <mergeCell ref="G13:G15"/>
    <mergeCell ref="A5:B5"/>
    <mergeCell ref="C5:D5"/>
    <mergeCell ref="E5:BR6"/>
    <mergeCell ref="A6:B6"/>
    <mergeCell ref="C6:D6"/>
    <mergeCell ref="A8:D8"/>
    <mergeCell ref="E8:I8"/>
    <mergeCell ref="A1:D4"/>
    <mergeCell ref="E1:BR2"/>
    <mergeCell ref="E3:AE3"/>
    <mergeCell ref="AF3:AW3"/>
    <mergeCell ref="AY3:BR3"/>
    <mergeCell ref="E4:AE4"/>
    <mergeCell ref="AF4:AW4"/>
    <mergeCell ref="AY4:BR4"/>
  </mergeCells>
  <conditionalFormatting sqref="D13:D15">
    <cfRule type="expression" dxfId="319" priority="8">
      <formula>$M$16&gt;=100%</formula>
    </cfRule>
    <cfRule type="expression" dxfId="318" priority="9">
      <formula>$M$16&lt;100%</formula>
    </cfRule>
    <cfRule type="expression" dxfId="317" priority="10">
      <formula>$M$13&lt;100%</formula>
    </cfRule>
    <cfRule type="expression" dxfId="316" priority="11">
      <formula>$M$13&gt;=100%</formula>
    </cfRule>
  </conditionalFormatting>
  <conditionalFormatting sqref="D16:D18">
    <cfRule type="expression" dxfId="315" priority="6">
      <formula>$M$13&lt;100%</formula>
    </cfRule>
    <cfRule type="expression" dxfId="314" priority="7">
      <formula>$M$13&gt;=100%</formula>
    </cfRule>
  </conditionalFormatting>
  <conditionalFormatting sqref="D19:D21">
    <cfRule type="expression" dxfId="313" priority="38">
      <formula>$M$13&gt;=100%</formula>
    </cfRule>
    <cfRule type="expression" dxfId="312" priority="35">
      <formula>#REF!&gt;=100%</formula>
    </cfRule>
    <cfRule type="expression" dxfId="311" priority="36">
      <formula>#REF!&lt;100%</formula>
    </cfRule>
    <cfRule type="expression" dxfId="310" priority="37">
      <formula>$M$13&lt;100%</formula>
    </cfRule>
  </conditionalFormatting>
  <conditionalFormatting sqref="N13:O13 N16:O16 N19:O19">
    <cfRule type="containsText" dxfId="309" priority="27" operator="containsText" text="RARA VEZ">
      <formula>NOT(ISERROR(SEARCH("RARA VEZ",N13)))</formula>
    </cfRule>
    <cfRule type="containsText" dxfId="308" priority="28" operator="containsText" text="IMPROBABLE">
      <formula>NOT(ISERROR(SEARCH("IMPROBABLE",N13)))</formula>
    </cfRule>
    <cfRule type="containsText" dxfId="307" priority="29" operator="containsText" text="POSIBLE">
      <formula>NOT(ISERROR(SEARCH("POSIBLE",N13)))</formula>
    </cfRule>
    <cfRule type="containsText" dxfId="306" priority="30" operator="containsText" text="PROBABLE">
      <formula>NOT(ISERROR(SEARCH("PROBABLE",N13)))</formula>
    </cfRule>
    <cfRule type="containsText" dxfId="305" priority="31" operator="containsText" text="CASI SEGURO">
      <formula>NOT(ISERROR(SEARCH("CASI SEGURO",N13)))</formula>
    </cfRule>
  </conditionalFormatting>
  <conditionalFormatting sqref="AK13:AK21">
    <cfRule type="containsText" dxfId="304" priority="32" operator="containsText" text="CATASTRÓFICO">
      <formula>NOT(ISERROR(SEARCH("CATASTRÓFICO",AK13)))</formula>
    </cfRule>
    <cfRule type="containsText" dxfId="303" priority="33" operator="containsText" text="MAYOR">
      <formula>NOT(ISERROR(SEARCH("MAYOR",AK13)))</formula>
    </cfRule>
    <cfRule type="containsText" dxfId="302" priority="34" operator="containsText" text="MODERADO">
      <formula>NOT(ISERROR(SEARCH("MODERADO",AK13)))</formula>
    </cfRule>
  </conditionalFormatting>
  <conditionalFormatting sqref="AL13 AL16 AL19">
    <cfRule type="containsText" dxfId="301" priority="24" operator="containsText" text="ALTO">
      <formula>NOT(ISERROR(SEARCH("ALTO",AL13)))</formula>
    </cfRule>
    <cfRule type="containsText" dxfId="300" priority="23" operator="containsText" text="EXTREMO">
      <formula>NOT(ISERROR(SEARCH("EXTREMO",AL13)))</formula>
    </cfRule>
    <cfRule type="containsText" dxfId="299" priority="25" operator="containsText" text="MODERADO">
      <formula>NOT(ISERROR(SEARCH("MODERADO",AL13)))</formula>
    </cfRule>
    <cfRule type="containsText" dxfId="298" priority="26" operator="containsText" text="BAJO">
      <formula>NOT(ISERROR(SEARCH("BAJO",AL13)))</formula>
    </cfRule>
  </conditionalFormatting>
  <conditionalFormatting sqref="BG13:BG21">
    <cfRule type="containsText" dxfId="297" priority="18" operator="containsText" text="IMPROBABLE">
      <formula>NOT(ISERROR(SEARCH("IMPROBABLE",BG13)))</formula>
    </cfRule>
    <cfRule type="containsText" dxfId="296" priority="19" operator="containsText" text="RARA VEZ">
      <formula>NOT(ISERROR(SEARCH("RARA VEZ",BG13)))</formula>
    </cfRule>
    <cfRule type="containsText" dxfId="295" priority="15" operator="containsText" text="CASI SEGURO">
      <formula>NOT(ISERROR(SEARCH("CASI SEGURO",BG13)))</formula>
    </cfRule>
    <cfRule type="containsText" dxfId="294" priority="16" operator="containsText" text="PROBABLE">
      <formula>NOT(ISERROR(SEARCH("PROBABLE",BG13)))</formula>
    </cfRule>
    <cfRule type="containsText" dxfId="293" priority="17" operator="containsText" text="POSIBLE">
      <formula>NOT(ISERROR(SEARCH("POSIBLE",BG13)))</formula>
    </cfRule>
  </conditionalFormatting>
  <conditionalFormatting sqref="BH13:BI13 BH14:BH21 BI16 BI19">
    <cfRule type="containsText" dxfId="292" priority="13" operator="containsText" text="MAYOR">
      <formula>NOT(ISERROR(SEARCH("MAYOR",BH13)))</formula>
    </cfRule>
    <cfRule type="containsText" dxfId="291" priority="14" operator="containsText" text="CATASTRÓFICO">
      <formula>NOT(ISERROR(SEARCH("CATASTRÓFICO",BH13)))</formula>
    </cfRule>
  </conditionalFormatting>
  <conditionalFormatting sqref="BH13:BI13 BI16 BI19 BH14:BH21">
    <cfRule type="containsText" dxfId="290" priority="12" operator="containsText" text="MODERADO">
      <formula>NOT(ISERROR(SEARCH("MODERADO",BH13)))</formula>
    </cfRule>
  </conditionalFormatting>
  <conditionalFormatting sqref="BI13:BI21">
    <cfRule type="containsText" dxfId="289" priority="3" operator="containsText" text="EXTREMO">
      <formula>NOT(ISERROR(SEARCH("EXTREMO",BI13)))</formula>
    </cfRule>
    <cfRule type="containsText" dxfId="288" priority="1" operator="containsText" text="MODERADO">
      <formula>NOT(ISERROR(SEARCH("MODERADO",BI13)))</formula>
    </cfRule>
    <cfRule type="containsText" dxfId="287" priority="2" operator="containsText" text="ALTO">
      <formula>NOT(ISERROR(SEARCH("ALTO",BI13)))</formula>
    </cfRule>
  </conditionalFormatting>
  <conditionalFormatting sqref="BK19:BN21">
    <cfRule type="expression" dxfId="286" priority="4">
      <formula>#REF!="DILIGENCIE EL PLAN DE ACCIÓN"</formula>
    </cfRule>
  </conditionalFormatting>
  <conditionalFormatting sqref="BK13:BO13 BK14:BN15">
    <cfRule type="expression" dxfId="285" priority="22">
      <formula>#REF!="DILIGENCIE EL PLAN DE ACCIÓN"</formula>
    </cfRule>
  </conditionalFormatting>
  <conditionalFormatting sqref="BK16:BO16">
    <cfRule type="expression" dxfId="284" priority="5">
      <formula>#REF!="DILIGENCIE EL PLAN DE ACCIÓN"</formula>
    </cfRule>
  </conditionalFormatting>
  <conditionalFormatting sqref="BO19">
    <cfRule type="expression" dxfId="283" priority="20">
      <formula>#REF!="DILIGENCIE EL PLAN DE ACCIÓN"</formula>
    </cfRule>
  </conditionalFormatting>
  <dataValidations count="3">
    <dataValidation type="list" allowBlank="1" showInputMessage="1" showErrorMessage="1" sqref="BI13:BI21" xr:uid="{00000000-0002-0000-0900-000000000000}">
      <formula1>"EXTREMO,ALTO,MODERADO"</formula1>
    </dataValidation>
    <dataValidation type="list" allowBlank="1" showInputMessage="1" showErrorMessage="1" sqref="E13:E21 G13:G21 I13:I21 K13:K21" xr:uid="{00000000-0002-0000-0900-000001000000}">
      <formula1>Acción</formula1>
    </dataValidation>
    <dataValidation type="list" allowBlank="1" showInputMessage="1" showErrorMessage="1" sqref="BJ13:BJ21" xr:uid="{00000000-0002-0000-0900-000002000000}">
      <formula1>TRATAMIENTOC</formula1>
    </dataValidation>
  </dataValidations>
  <pageMargins left="0.7" right="0.7" top="0.75" bottom="0.75" header="0.3" footer="0.3"/>
  <pageSetup paperSize="9" scale="10" orientation="portrait"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0">
    <tabColor rgb="FFFFC000"/>
  </sheetPr>
  <dimension ref="A1:BR66"/>
  <sheetViews>
    <sheetView view="pageBreakPreview" topLeftCell="BG14" zoomScale="60" zoomScaleNormal="40" workbookViewId="0">
      <selection activeCell="BR17" sqref="BR17"/>
    </sheetView>
  </sheetViews>
  <sheetFormatPr baseColWidth="10" defaultColWidth="11.42578125" defaultRowHeight="12"/>
  <cols>
    <col min="1" max="1" width="12.85546875" style="256" customWidth="1"/>
    <col min="2" max="2" width="13.28515625" style="256" customWidth="1"/>
    <col min="3" max="3" width="6.7109375" style="192" customWidth="1"/>
    <col min="4" max="4" width="20.7109375" style="192" customWidth="1"/>
    <col min="5" max="5" width="14.42578125" style="192" customWidth="1"/>
    <col min="6" max="6" width="2.42578125" style="192" hidden="1" customWidth="1"/>
    <col min="7" max="7" width="14.42578125" style="192" customWidth="1"/>
    <col min="8" max="8" width="2.42578125" style="192" hidden="1" customWidth="1"/>
    <col min="9" max="9" width="26.7109375" style="256" customWidth="1"/>
    <col min="10" max="10" width="2.42578125" style="192" hidden="1" customWidth="1"/>
    <col min="11" max="11" width="29.7109375" style="256" customWidth="1"/>
    <col min="12" max="12" width="4.28515625" style="192" hidden="1" customWidth="1"/>
    <col min="13" max="13" width="5.28515625" style="192" hidden="1" customWidth="1"/>
    <col min="14" max="14" width="19.7109375" style="256" customWidth="1"/>
    <col min="15" max="15" width="17.42578125" style="192" customWidth="1"/>
    <col min="16" max="16" width="9.7109375" style="192" hidden="1" customWidth="1"/>
    <col min="17" max="17" width="10" style="192" customWidth="1"/>
    <col min="18" max="18" width="15.42578125" style="192" customWidth="1"/>
    <col min="19" max="19" width="10" style="192" customWidth="1"/>
    <col min="20" max="20" width="15.7109375" style="192" customWidth="1"/>
    <col min="21" max="21" width="12.42578125" style="192" customWidth="1"/>
    <col min="22" max="22" width="10" style="192" customWidth="1"/>
    <col min="23" max="23" width="13" style="192" customWidth="1"/>
    <col min="24" max="24" width="15.7109375" style="192" customWidth="1"/>
    <col min="25" max="25" width="10" style="192" customWidth="1"/>
    <col min="26" max="26" width="13.28515625" style="192" customWidth="1"/>
    <col min="27" max="35" width="10" style="192" customWidth="1"/>
    <col min="36" max="36" width="2" style="192" hidden="1" customWidth="1"/>
    <col min="37" max="37" width="14.7109375" style="256" customWidth="1"/>
    <col min="38" max="38" width="13.28515625" style="256" customWidth="1"/>
    <col min="39" max="39" width="58.42578125" style="256" customWidth="1"/>
    <col min="40" max="40" width="22.7109375" style="256" customWidth="1"/>
    <col min="41" max="41" width="20.7109375" style="256" customWidth="1"/>
    <col min="42" max="42" width="3.7109375" style="256" hidden="1" customWidth="1"/>
    <col min="43" max="43" width="20.7109375" style="256" customWidth="1"/>
    <col min="44" max="44" width="4" style="256" hidden="1" customWidth="1"/>
    <col min="45" max="45" width="12.140625" style="256" bestFit="1" customWidth="1"/>
    <col min="46" max="46" width="4.140625" style="256" hidden="1" customWidth="1"/>
    <col min="47" max="47" width="20.7109375" style="256" customWidth="1"/>
    <col min="48" max="48" width="4.28515625" style="256" hidden="1" customWidth="1"/>
    <col min="49" max="49" width="20.7109375" style="256" customWidth="1"/>
    <col min="50" max="50" width="4.7109375" style="256" hidden="1" customWidth="1"/>
    <col min="51" max="51" width="20.7109375" style="256" customWidth="1"/>
    <col min="52" max="52" width="4.7109375" style="256" hidden="1" customWidth="1"/>
    <col min="53" max="53" width="20.7109375" style="256" customWidth="1"/>
    <col min="54" max="54" width="5.28515625" style="256" hidden="1" customWidth="1"/>
    <col min="55" max="55" width="8.7109375" style="256" hidden="1" customWidth="1"/>
    <col min="56" max="56" width="17" style="256" bestFit="1" customWidth="1"/>
    <col min="57" max="58" width="13.28515625" style="256" customWidth="1"/>
    <col min="59" max="59" width="19" style="256" customWidth="1"/>
    <col min="60" max="61" width="13.28515625" style="256" customWidth="1"/>
    <col min="62" max="62" width="17.42578125" style="256" customWidth="1"/>
    <col min="63" max="63" width="52" style="256" customWidth="1"/>
    <col min="64" max="64" width="21.28515625" style="256" customWidth="1"/>
    <col min="65" max="65" width="19.42578125" style="256" customWidth="1"/>
    <col min="66" max="66" width="17.42578125" style="256" customWidth="1"/>
    <col min="67" max="67" width="26.42578125" style="256" customWidth="1"/>
    <col min="68" max="68" width="16.7109375" style="256" customWidth="1"/>
    <col min="69" max="69" width="58.7109375" style="256" customWidth="1"/>
    <col min="70" max="70" width="26.140625" style="256" customWidth="1"/>
    <col min="71" max="79" width="11.42578125" style="256" customWidth="1"/>
    <col min="80" max="16384" width="11.42578125" style="256"/>
  </cols>
  <sheetData>
    <row r="1" spans="1:70" ht="12" customHeight="1">
      <c r="A1" s="588"/>
      <c r="B1" s="589"/>
      <c r="C1" s="589"/>
      <c r="D1" s="590"/>
      <c r="E1" s="597" t="s">
        <v>134</v>
      </c>
      <c r="F1" s="597"/>
      <c r="G1" s="597"/>
      <c r="H1" s="597"/>
      <c r="I1" s="597"/>
      <c r="J1" s="597"/>
      <c r="K1" s="597"/>
      <c r="L1" s="597"/>
      <c r="M1" s="597"/>
      <c r="N1" s="597"/>
      <c r="O1" s="597"/>
      <c r="P1" s="597"/>
      <c r="Q1" s="597"/>
      <c r="R1" s="597"/>
      <c r="S1" s="597"/>
      <c r="T1" s="597"/>
      <c r="U1" s="597"/>
      <c r="V1" s="597"/>
      <c r="W1" s="597"/>
      <c r="X1" s="597"/>
      <c r="Y1" s="597"/>
      <c r="Z1" s="597"/>
      <c r="AA1" s="597"/>
      <c r="AB1" s="597"/>
      <c r="AC1" s="597"/>
      <c r="AD1" s="597"/>
      <c r="AE1" s="597"/>
      <c r="AF1" s="597"/>
      <c r="AG1" s="597"/>
      <c r="AH1" s="597"/>
      <c r="AI1" s="597"/>
      <c r="AJ1" s="597"/>
      <c r="AK1" s="597"/>
      <c r="AL1" s="597"/>
      <c r="AM1" s="597"/>
      <c r="AN1" s="597"/>
      <c r="AO1" s="597"/>
      <c r="AP1" s="597"/>
      <c r="AQ1" s="597"/>
      <c r="AR1" s="597"/>
      <c r="AS1" s="597"/>
      <c r="AT1" s="597"/>
      <c r="AU1" s="597"/>
      <c r="AV1" s="597"/>
      <c r="AW1" s="597"/>
      <c r="AX1" s="597"/>
      <c r="AY1" s="597"/>
      <c r="AZ1" s="597"/>
      <c r="BA1" s="597"/>
      <c r="BB1" s="597"/>
      <c r="BC1" s="597"/>
      <c r="BD1" s="597"/>
      <c r="BE1" s="597"/>
      <c r="BF1" s="597"/>
      <c r="BG1" s="597"/>
      <c r="BH1" s="597"/>
      <c r="BI1" s="597"/>
      <c r="BJ1" s="597"/>
      <c r="BK1" s="597"/>
      <c r="BL1" s="597"/>
      <c r="BM1" s="597"/>
      <c r="BN1" s="597"/>
      <c r="BO1" s="597"/>
      <c r="BP1" s="597"/>
      <c r="BQ1" s="597"/>
      <c r="BR1" s="597"/>
    </row>
    <row r="2" spans="1:70">
      <c r="A2" s="591"/>
      <c r="B2" s="592"/>
      <c r="C2" s="592"/>
      <c r="D2" s="593"/>
      <c r="E2" s="597"/>
      <c r="F2" s="597"/>
      <c r="G2" s="597"/>
      <c r="H2" s="597"/>
      <c r="I2" s="597"/>
      <c r="J2" s="597"/>
      <c r="K2" s="597"/>
      <c r="L2" s="597"/>
      <c r="M2" s="597"/>
      <c r="N2" s="597"/>
      <c r="O2" s="597"/>
      <c r="P2" s="597"/>
      <c r="Q2" s="597"/>
      <c r="R2" s="597"/>
      <c r="S2" s="597"/>
      <c r="T2" s="597"/>
      <c r="U2" s="597"/>
      <c r="V2" s="597"/>
      <c r="W2" s="597"/>
      <c r="X2" s="597"/>
      <c r="Y2" s="597"/>
      <c r="Z2" s="597"/>
      <c r="AA2" s="597"/>
      <c r="AB2" s="597"/>
      <c r="AC2" s="597"/>
      <c r="AD2" s="597"/>
      <c r="AE2" s="597"/>
      <c r="AF2" s="597"/>
      <c r="AG2" s="597"/>
      <c r="AH2" s="597"/>
      <c r="AI2" s="597"/>
      <c r="AJ2" s="597"/>
      <c r="AK2" s="597"/>
      <c r="AL2" s="597"/>
      <c r="AM2" s="597"/>
      <c r="AN2" s="597"/>
      <c r="AO2" s="597"/>
      <c r="AP2" s="597"/>
      <c r="AQ2" s="597"/>
      <c r="AR2" s="597"/>
      <c r="AS2" s="597"/>
      <c r="AT2" s="597"/>
      <c r="AU2" s="597"/>
      <c r="AV2" s="597"/>
      <c r="AW2" s="597"/>
      <c r="AX2" s="597"/>
      <c r="AY2" s="597"/>
      <c r="AZ2" s="597"/>
      <c r="BA2" s="597"/>
      <c r="BB2" s="597"/>
      <c r="BC2" s="597"/>
      <c r="BD2" s="597"/>
      <c r="BE2" s="597"/>
      <c r="BF2" s="597"/>
      <c r="BG2" s="597"/>
      <c r="BH2" s="597"/>
      <c r="BI2" s="597"/>
      <c r="BJ2" s="597"/>
      <c r="BK2" s="597"/>
      <c r="BL2" s="597"/>
      <c r="BM2" s="597"/>
      <c r="BN2" s="597"/>
      <c r="BO2" s="597"/>
      <c r="BP2" s="597"/>
      <c r="BQ2" s="597"/>
      <c r="BR2" s="597"/>
    </row>
    <row r="3" spans="1:70" ht="15" customHeight="1">
      <c r="A3" s="591"/>
      <c r="B3" s="592"/>
      <c r="C3" s="592"/>
      <c r="D3" s="593"/>
      <c r="E3" s="598" t="s">
        <v>131</v>
      </c>
      <c r="F3" s="599"/>
      <c r="G3" s="599"/>
      <c r="H3" s="599"/>
      <c r="I3" s="599"/>
      <c r="J3" s="599"/>
      <c r="K3" s="599"/>
      <c r="L3" s="599"/>
      <c r="M3" s="599"/>
      <c r="N3" s="599"/>
      <c r="O3" s="599"/>
      <c r="P3" s="599"/>
      <c r="Q3" s="599"/>
      <c r="R3" s="599"/>
      <c r="S3" s="599"/>
      <c r="T3" s="599"/>
      <c r="U3" s="599"/>
      <c r="V3" s="599"/>
      <c r="W3" s="599"/>
      <c r="X3" s="599"/>
      <c r="Y3" s="599"/>
      <c r="Z3" s="599"/>
      <c r="AA3" s="599"/>
      <c r="AB3" s="599"/>
      <c r="AC3" s="599"/>
      <c r="AD3" s="599"/>
      <c r="AE3" s="600"/>
      <c r="AF3" s="601" t="s">
        <v>132</v>
      </c>
      <c r="AG3" s="602"/>
      <c r="AH3" s="602"/>
      <c r="AI3" s="602"/>
      <c r="AJ3" s="602"/>
      <c r="AK3" s="602"/>
      <c r="AL3" s="602"/>
      <c r="AM3" s="602"/>
      <c r="AN3" s="602"/>
      <c r="AO3" s="602"/>
      <c r="AP3" s="602"/>
      <c r="AQ3" s="602"/>
      <c r="AR3" s="602"/>
      <c r="AS3" s="602"/>
      <c r="AT3" s="602"/>
      <c r="AU3" s="602"/>
      <c r="AV3" s="602"/>
      <c r="AW3" s="603"/>
      <c r="AX3" s="257"/>
      <c r="AY3" s="598" t="s">
        <v>133</v>
      </c>
      <c r="AZ3" s="599"/>
      <c r="BA3" s="599"/>
      <c r="BB3" s="599"/>
      <c r="BC3" s="599"/>
      <c r="BD3" s="599"/>
      <c r="BE3" s="599"/>
      <c r="BF3" s="599"/>
      <c r="BG3" s="599"/>
      <c r="BH3" s="599"/>
      <c r="BI3" s="599"/>
      <c r="BJ3" s="599"/>
      <c r="BK3" s="599"/>
      <c r="BL3" s="599"/>
      <c r="BM3" s="599"/>
      <c r="BN3" s="599"/>
      <c r="BO3" s="599"/>
      <c r="BP3" s="599"/>
      <c r="BQ3" s="599"/>
      <c r="BR3" s="600"/>
    </row>
    <row r="4" spans="1:70" ht="15" customHeight="1">
      <c r="A4" s="594"/>
      <c r="B4" s="595"/>
      <c r="C4" s="595"/>
      <c r="D4" s="596"/>
      <c r="E4" s="604" t="s">
        <v>207</v>
      </c>
      <c r="F4" s="605"/>
      <c r="G4" s="605"/>
      <c r="H4" s="605"/>
      <c r="I4" s="605"/>
      <c r="J4" s="605"/>
      <c r="K4" s="605"/>
      <c r="L4" s="605"/>
      <c r="M4" s="605"/>
      <c r="N4" s="605"/>
      <c r="O4" s="605"/>
      <c r="P4" s="605"/>
      <c r="Q4" s="605"/>
      <c r="R4" s="605"/>
      <c r="S4" s="605"/>
      <c r="T4" s="605"/>
      <c r="U4" s="605"/>
      <c r="V4" s="605"/>
      <c r="W4" s="605"/>
      <c r="X4" s="605"/>
      <c r="Y4" s="605"/>
      <c r="Z4" s="605"/>
      <c r="AA4" s="605"/>
      <c r="AB4" s="605"/>
      <c r="AC4" s="605"/>
      <c r="AD4" s="605"/>
      <c r="AE4" s="606"/>
      <c r="AF4" s="601" t="s">
        <v>208</v>
      </c>
      <c r="AG4" s="602"/>
      <c r="AH4" s="602"/>
      <c r="AI4" s="602"/>
      <c r="AJ4" s="602"/>
      <c r="AK4" s="602"/>
      <c r="AL4" s="602"/>
      <c r="AM4" s="602"/>
      <c r="AN4" s="602"/>
      <c r="AO4" s="602"/>
      <c r="AP4" s="602"/>
      <c r="AQ4" s="602"/>
      <c r="AR4" s="602"/>
      <c r="AS4" s="602"/>
      <c r="AT4" s="602"/>
      <c r="AU4" s="602"/>
      <c r="AV4" s="602"/>
      <c r="AW4" s="603"/>
      <c r="AX4" s="258"/>
      <c r="AY4" s="607" t="s">
        <v>209</v>
      </c>
      <c r="AZ4" s="608"/>
      <c r="BA4" s="608"/>
      <c r="BB4" s="608"/>
      <c r="BC4" s="608"/>
      <c r="BD4" s="608"/>
      <c r="BE4" s="608"/>
      <c r="BF4" s="608"/>
      <c r="BG4" s="608"/>
      <c r="BH4" s="608"/>
      <c r="BI4" s="608"/>
      <c r="BJ4" s="608"/>
      <c r="BK4" s="608"/>
      <c r="BL4" s="608"/>
      <c r="BM4" s="608"/>
      <c r="BN4" s="608"/>
      <c r="BO4" s="608"/>
      <c r="BP4" s="608"/>
      <c r="BQ4" s="608"/>
      <c r="BR4" s="609"/>
    </row>
    <row r="5" spans="1:70" ht="12" customHeight="1">
      <c r="A5" s="598" t="s">
        <v>106</v>
      </c>
      <c r="B5" s="600"/>
      <c r="C5" s="598" t="s">
        <v>130</v>
      </c>
      <c r="D5" s="600"/>
      <c r="E5" s="597" t="s">
        <v>136</v>
      </c>
      <c r="F5" s="597"/>
      <c r="G5" s="597"/>
      <c r="H5" s="597"/>
      <c r="I5" s="597"/>
      <c r="J5" s="597"/>
      <c r="K5" s="597"/>
      <c r="L5" s="597"/>
      <c r="M5" s="597"/>
      <c r="N5" s="597"/>
      <c r="O5" s="597"/>
      <c r="P5" s="597"/>
      <c r="Q5" s="597"/>
      <c r="R5" s="597"/>
      <c r="S5" s="597"/>
      <c r="T5" s="597"/>
      <c r="U5" s="597"/>
      <c r="V5" s="597"/>
      <c r="W5" s="597"/>
      <c r="X5" s="597"/>
      <c r="Y5" s="597"/>
      <c r="Z5" s="597"/>
      <c r="AA5" s="597"/>
      <c r="AB5" s="597"/>
      <c r="AC5" s="597"/>
      <c r="AD5" s="597"/>
      <c r="AE5" s="597"/>
      <c r="AF5" s="597"/>
      <c r="AG5" s="597"/>
      <c r="AH5" s="597"/>
      <c r="AI5" s="597"/>
      <c r="AJ5" s="597"/>
      <c r="AK5" s="597"/>
      <c r="AL5" s="597"/>
      <c r="AM5" s="597"/>
      <c r="AN5" s="597"/>
      <c r="AO5" s="597"/>
      <c r="AP5" s="597"/>
      <c r="AQ5" s="597"/>
      <c r="AR5" s="597"/>
      <c r="AS5" s="597"/>
      <c r="AT5" s="597"/>
      <c r="AU5" s="597"/>
      <c r="AV5" s="597"/>
      <c r="AW5" s="597"/>
      <c r="AX5" s="597"/>
      <c r="AY5" s="597"/>
      <c r="AZ5" s="597"/>
      <c r="BA5" s="597"/>
      <c r="BB5" s="597"/>
      <c r="BC5" s="597"/>
      <c r="BD5" s="597"/>
      <c r="BE5" s="597"/>
      <c r="BF5" s="597"/>
      <c r="BG5" s="597"/>
      <c r="BH5" s="597"/>
      <c r="BI5" s="597"/>
      <c r="BJ5" s="597"/>
      <c r="BK5" s="597"/>
      <c r="BL5" s="597"/>
      <c r="BM5" s="597"/>
      <c r="BN5" s="597"/>
      <c r="BO5" s="597"/>
      <c r="BP5" s="597"/>
      <c r="BQ5" s="597"/>
      <c r="BR5" s="597"/>
    </row>
    <row r="6" spans="1:70">
      <c r="A6" s="604" t="s">
        <v>206</v>
      </c>
      <c r="B6" s="606"/>
      <c r="C6" s="604">
        <v>8</v>
      </c>
      <c r="D6" s="606"/>
      <c r="E6" s="597"/>
      <c r="F6" s="597"/>
      <c r="G6" s="597"/>
      <c r="H6" s="597"/>
      <c r="I6" s="597"/>
      <c r="J6" s="597"/>
      <c r="K6" s="597"/>
      <c r="L6" s="597"/>
      <c r="M6" s="597"/>
      <c r="N6" s="597"/>
      <c r="O6" s="597"/>
      <c r="P6" s="597"/>
      <c r="Q6" s="597"/>
      <c r="R6" s="597"/>
      <c r="S6" s="597"/>
      <c r="T6" s="597"/>
      <c r="U6" s="597"/>
      <c r="V6" s="597"/>
      <c r="W6" s="597"/>
      <c r="X6" s="597"/>
      <c r="Y6" s="597"/>
      <c r="Z6" s="597"/>
      <c r="AA6" s="597"/>
      <c r="AB6" s="597"/>
      <c r="AC6" s="597"/>
      <c r="AD6" s="597"/>
      <c r="AE6" s="597"/>
      <c r="AF6" s="597"/>
      <c r="AG6" s="597"/>
      <c r="AH6" s="597"/>
      <c r="AI6" s="597"/>
      <c r="AJ6" s="597"/>
      <c r="AK6" s="597"/>
      <c r="AL6" s="597"/>
      <c r="AM6" s="597"/>
      <c r="AN6" s="597"/>
      <c r="AO6" s="597"/>
      <c r="AP6" s="597"/>
      <c r="AQ6" s="597"/>
      <c r="AR6" s="597"/>
      <c r="AS6" s="597"/>
      <c r="AT6" s="597"/>
      <c r="AU6" s="597"/>
      <c r="AV6" s="597"/>
      <c r="AW6" s="597"/>
      <c r="AX6" s="597"/>
      <c r="AY6" s="597"/>
      <c r="AZ6" s="597"/>
      <c r="BA6" s="597"/>
      <c r="BB6" s="597"/>
      <c r="BC6" s="597"/>
      <c r="BD6" s="597"/>
      <c r="BE6" s="597"/>
      <c r="BF6" s="597"/>
      <c r="BG6" s="597"/>
      <c r="BH6" s="597"/>
      <c r="BI6" s="597"/>
      <c r="BJ6" s="597"/>
      <c r="BK6" s="597"/>
      <c r="BL6" s="597"/>
      <c r="BM6" s="597"/>
      <c r="BN6" s="597"/>
      <c r="BO6" s="597"/>
      <c r="BP6" s="597"/>
      <c r="BQ6" s="597"/>
      <c r="BR6" s="597"/>
    </row>
    <row r="7" spans="1:70">
      <c r="A7" s="259"/>
      <c r="B7" s="259"/>
      <c r="C7" s="184"/>
      <c r="D7" s="184"/>
      <c r="E7" s="184"/>
      <c r="F7" s="184"/>
      <c r="G7" s="184"/>
      <c r="H7" s="184"/>
      <c r="I7" s="259"/>
      <c r="J7" s="184"/>
      <c r="K7" s="259"/>
      <c r="L7" s="184"/>
      <c r="M7" s="184"/>
      <c r="N7" s="259"/>
      <c r="O7" s="184"/>
      <c r="P7" s="184"/>
      <c r="Q7" s="184"/>
      <c r="R7" s="184"/>
      <c r="S7" s="184"/>
      <c r="T7" s="184"/>
      <c r="U7" s="184"/>
      <c r="V7" s="184"/>
      <c r="W7" s="184"/>
      <c r="X7" s="184"/>
      <c r="Y7" s="184"/>
      <c r="Z7" s="184"/>
      <c r="AA7" s="184"/>
      <c r="AB7" s="184"/>
      <c r="AC7" s="184"/>
      <c r="AD7" s="184"/>
      <c r="AE7" s="184"/>
      <c r="AF7" s="184"/>
      <c r="AG7" s="184"/>
      <c r="AH7" s="184"/>
      <c r="AI7" s="184"/>
      <c r="AJ7" s="184"/>
      <c r="AK7" s="259"/>
      <c r="AL7" s="259"/>
      <c r="AM7" s="259"/>
      <c r="AN7" s="259"/>
      <c r="AO7" s="259"/>
      <c r="AP7" s="259"/>
      <c r="AQ7" s="259"/>
      <c r="AR7" s="259"/>
      <c r="AS7" s="259"/>
      <c r="AT7" s="259"/>
      <c r="AU7" s="259"/>
      <c r="AV7" s="259"/>
      <c r="AW7" s="259"/>
      <c r="AX7" s="259"/>
      <c r="AY7" s="259"/>
      <c r="AZ7" s="259"/>
      <c r="BA7" s="259"/>
      <c r="BB7" s="259"/>
      <c r="BC7" s="259"/>
      <c r="BD7" s="259"/>
      <c r="BE7" s="259"/>
      <c r="BF7" s="259"/>
      <c r="BG7" s="259"/>
      <c r="BH7" s="259"/>
      <c r="BI7" s="259"/>
      <c r="BJ7" s="259"/>
      <c r="BK7" s="259"/>
      <c r="BL7" s="259"/>
      <c r="BM7" s="259"/>
      <c r="BN7" s="259"/>
      <c r="BO7" s="259"/>
      <c r="BP7" s="259"/>
      <c r="BQ7" s="259"/>
      <c r="BR7" s="259"/>
    </row>
    <row r="8" spans="1:70" ht="21" customHeight="1">
      <c r="A8" s="587" t="s">
        <v>489</v>
      </c>
      <c r="B8" s="587"/>
      <c r="C8" s="587"/>
      <c r="D8" s="587"/>
      <c r="E8" s="451" t="s">
        <v>778</v>
      </c>
      <c r="F8" s="447"/>
      <c r="G8" s="447"/>
      <c r="H8" s="447"/>
      <c r="I8" s="447"/>
      <c r="J8" s="184"/>
      <c r="K8" s="259"/>
      <c r="L8" s="184"/>
      <c r="M8" s="184"/>
      <c r="N8" s="259"/>
      <c r="O8" s="184"/>
      <c r="P8" s="184"/>
      <c r="Q8" s="184"/>
      <c r="R8" s="184"/>
      <c r="S8" s="184"/>
      <c r="T8" s="184"/>
      <c r="U8" s="184"/>
      <c r="V8" s="184"/>
      <c r="W8" s="184"/>
      <c r="X8" s="184"/>
      <c r="Y8" s="184"/>
      <c r="Z8" s="184"/>
      <c r="AA8" s="184"/>
      <c r="AB8" s="184"/>
      <c r="AC8" s="184"/>
      <c r="AD8" s="184"/>
      <c r="AE8" s="184"/>
      <c r="AF8" s="184"/>
      <c r="AG8" s="184"/>
      <c r="AH8" s="184"/>
      <c r="AI8" s="184"/>
      <c r="AJ8" s="184"/>
      <c r="AK8" s="259"/>
      <c r="AL8" s="259"/>
      <c r="AM8" s="259"/>
      <c r="AN8" s="259"/>
      <c r="AO8" s="259"/>
      <c r="AP8" s="259"/>
      <c r="AQ8" s="259"/>
      <c r="AR8" s="259"/>
      <c r="AS8" s="259"/>
      <c r="AT8" s="259"/>
      <c r="AU8" s="259"/>
      <c r="AV8" s="259"/>
      <c r="AW8" s="259"/>
      <c r="AX8" s="259"/>
      <c r="AY8" s="259"/>
      <c r="AZ8" s="259"/>
      <c r="BA8" s="259"/>
      <c r="BB8" s="259"/>
      <c r="BC8" s="259"/>
      <c r="BD8" s="259"/>
      <c r="BE8" s="259"/>
      <c r="BF8" s="259"/>
      <c r="BG8" s="259"/>
      <c r="BH8" s="259"/>
      <c r="BI8" s="259"/>
      <c r="BJ8" s="259"/>
      <c r="BK8" s="259"/>
      <c r="BL8" s="259"/>
      <c r="BM8" s="259"/>
      <c r="BN8" s="259"/>
      <c r="BO8" s="259"/>
      <c r="BP8" s="259"/>
      <c r="BQ8" s="259"/>
      <c r="BR8" s="259"/>
    </row>
    <row r="9" spans="1:70" ht="12.75" thickBot="1">
      <c r="A9" s="259"/>
      <c r="B9" s="259"/>
      <c r="C9" s="184"/>
      <c r="D9" s="184"/>
      <c r="E9" s="184"/>
      <c r="F9" s="184"/>
      <c r="G9" s="184"/>
      <c r="H9" s="184"/>
      <c r="I9" s="259"/>
      <c r="J9" s="184"/>
      <c r="K9" s="259"/>
      <c r="L9" s="184"/>
      <c r="M9" s="184"/>
      <c r="N9" s="259"/>
      <c r="O9" s="184"/>
      <c r="P9" s="184"/>
      <c r="Q9" s="184"/>
      <c r="R9" s="184"/>
      <c r="S9" s="184"/>
      <c r="T9" s="184"/>
      <c r="U9" s="184"/>
      <c r="V9" s="184"/>
      <c r="W9" s="184"/>
      <c r="X9" s="184"/>
      <c r="Y9" s="184"/>
      <c r="Z9" s="184"/>
      <c r="AA9" s="184"/>
      <c r="AB9" s="184"/>
      <c r="AC9" s="184"/>
      <c r="AD9" s="184"/>
      <c r="AE9" s="184"/>
      <c r="AF9" s="184"/>
      <c r="AG9" s="184"/>
      <c r="AH9" s="184"/>
      <c r="AI9" s="184"/>
      <c r="AJ9" s="184"/>
      <c r="AK9" s="259"/>
      <c r="AL9" s="259"/>
      <c r="AM9" s="259"/>
      <c r="AN9" s="259"/>
      <c r="AO9" s="259"/>
      <c r="AP9" s="259"/>
      <c r="AQ9" s="259"/>
      <c r="AR9" s="259"/>
      <c r="AS9" s="259"/>
      <c r="AT9" s="259"/>
      <c r="AU9" s="259"/>
      <c r="AV9" s="259"/>
      <c r="AW9" s="259"/>
      <c r="AX9" s="259"/>
      <c r="AY9" s="259"/>
      <c r="AZ9" s="259"/>
      <c r="BA9" s="259"/>
      <c r="BB9" s="259"/>
      <c r="BC9" s="259"/>
      <c r="BD9" s="259"/>
      <c r="BE9" s="259"/>
      <c r="BF9" s="259"/>
      <c r="BG9" s="259"/>
      <c r="BH9" s="259"/>
      <c r="BI9" s="259"/>
      <c r="BJ9" s="259"/>
      <c r="BK9" s="259"/>
      <c r="BL9" s="259"/>
      <c r="BM9" s="259"/>
      <c r="BN9" s="259"/>
      <c r="BO9" s="259"/>
      <c r="BP9" s="259"/>
      <c r="BQ9" s="259"/>
      <c r="BR9" s="259"/>
    </row>
    <row r="10" spans="1:70" ht="11.85" customHeight="1" thickBot="1">
      <c r="A10" s="632" t="s">
        <v>0</v>
      </c>
      <c r="B10" s="635" t="s">
        <v>1</v>
      </c>
      <c r="C10" s="635" t="s">
        <v>213</v>
      </c>
      <c r="D10" s="639" t="s">
        <v>54</v>
      </c>
      <c r="E10" s="640"/>
      <c r="F10" s="640"/>
      <c r="G10" s="640"/>
      <c r="H10" s="640"/>
      <c r="I10" s="640"/>
      <c r="J10" s="640"/>
      <c r="K10" s="641"/>
      <c r="L10" s="260"/>
      <c r="M10" s="261"/>
      <c r="N10" s="622" t="s">
        <v>223</v>
      </c>
      <c r="O10" s="623"/>
      <c r="P10" s="623"/>
      <c r="Q10" s="623"/>
      <c r="R10" s="623"/>
      <c r="S10" s="623"/>
      <c r="T10" s="623"/>
      <c r="U10" s="623"/>
      <c r="V10" s="623"/>
      <c r="W10" s="623"/>
      <c r="X10" s="623"/>
      <c r="Y10" s="623"/>
      <c r="Z10" s="623"/>
      <c r="AA10" s="623"/>
      <c r="AB10" s="623"/>
      <c r="AC10" s="623"/>
      <c r="AD10" s="623"/>
      <c r="AE10" s="623"/>
      <c r="AF10" s="623"/>
      <c r="AG10" s="623"/>
      <c r="AH10" s="623"/>
      <c r="AI10" s="623"/>
      <c r="AJ10" s="623"/>
      <c r="AK10" s="623"/>
      <c r="AL10" s="623"/>
      <c r="AM10" s="623"/>
      <c r="AN10" s="623"/>
      <c r="AO10" s="623"/>
      <c r="AP10" s="623"/>
      <c r="AQ10" s="623"/>
      <c r="AR10" s="623"/>
      <c r="AS10" s="623"/>
      <c r="AT10" s="623"/>
      <c r="AU10" s="623"/>
      <c r="AV10" s="623"/>
      <c r="AW10" s="623"/>
      <c r="AX10" s="623"/>
      <c r="AY10" s="623"/>
      <c r="AZ10" s="623"/>
      <c r="BA10" s="623"/>
      <c r="BB10" s="623"/>
      <c r="BC10" s="623"/>
      <c r="BD10" s="623"/>
      <c r="BE10" s="623"/>
      <c r="BF10" s="623"/>
      <c r="BG10" s="623"/>
      <c r="BH10" s="624"/>
      <c r="BI10" s="262"/>
      <c r="BJ10" s="610" t="s">
        <v>50</v>
      </c>
      <c r="BK10" s="611"/>
      <c r="BL10" s="611"/>
      <c r="BM10" s="611"/>
      <c r="BN10" s="611"/>
      <c r="BO10" s="612"/>
      <c r="BP10" s="612"/>
      <c r="BQ10" s="612"/>
      <c r="BR10" s="613"/>
    </row>
    <row r="11" spans="1:70" ht="11.85" customHeight="1" thickBot="1">
      <c r="A11" s="633"/>
      <c r="B11" s="636"/>
      <c r="C11" s="636"/>
      <c r="D11" s="614" t="s">
        <v>210</v>
      </c>
      <c r="E11" s="616" t="s">
        <v>227</v>
      </c>
      <c r="F11" s="617"/>
      <c r="G11" s="617"/>
      <c r="H11" s="617"/>
      <c r="I11" s="617"/>
      <c r="J11" s="617"/>
      <c r="K11" s="618"/>
      <c r="L11" s="260"/>
      <c r="M11" s="261"/>
      <c r="N11" s="619" t="s">
        <v>226</v>
      </c>
      <c r="O11" s="620"/>
      <c r="P11" s="621"/>
      <c r="Q11" s="622" t="s">
        <v>414</v>
      </c>
      <c r="R11" s="623"/>
      <c r="S11" s="623"/>
      <c r="T11" s="623"/>
      <c r="U11" s="623"/>
      <c r="V11" s="623"/>
      <c r="W11" s="623"/>
      <c r="X11" s="623"/>
      <c r="Y11" s="623"/>
      <c r="Z11" s="623"/>
      <c r="AA11" s="623"/>
      <c r="AB11" s="623"/>
      <c r="AC11" s="623"/>
      <c r="AD11" s="623"/>
      <c r="AE11" s="623"/>
      <c r="AF11" s="623"/>
      <c r="AG11" s="623"/>
      <c r="AH11" s="623"/>
      <c r="AI11" s="623"/>
      <c r="AJ11" s="623"/>
      <c r="AK11" s="624"/>
      <c r="AL11" s="661" t="s">
        <v>225</v>
      </c>
      <c r="AM11" s="663" t="s">
        <v>137</v>
      </c>
      <c r="AN11" s="622" t="s">
        <v>228</v>
      </c>
      <c r="AO11" s="623"/>
      <c r="AP11" s="623"/>
      <c r="AQ11" s="623"/>
      <c r="AR11" s="623"/>
      <c r="AS11" s="623"/>
      <c r="AT11" s="623"/>
      <c r="AU11" s="623"/>
      <c r="AV11" s="623"/>
      <c r="AW11" s="623"/>
      <c r="AX11" s="623"/>
      <c r="AY11" s="623"/>
      <c r="AZ11" s="623"/>
      <c r="BA11" s="623"/>
      <c r="BB11" s="623"/>
      <c r="BC11" s="623"/>
      <c r="BD11" s="623"/>
      <c r="BE11" s="623"/>
      <c r="BF11" s="624"/>
      <c r="BG11" s="665" t="s">
        <v>42</v>
      </c>
      <c r="BH11" s="666"/>
      <c r="BI11" s="263"/>
      <c r="BJ11" s="625" t="s">
        <v>50</v>
      </c>
      <c r="BK11" s="630" t="s">
        <v>51</v>
      </c>
      <c r="BL11" s="631"/>
      <c r="BM11" s="631"/>
      <c r="BN11" s="631"/>
      <c r="BO11" s="625" t="s">
        <v>211</v>
      </c>
      <c r="BP11" s="625" t="s">
        <v>283</v>
      </c>
      <c r="BQ11" s="625" t="s">
        <v>231</v>
      </c>
      <c r="BR11" s="627" t="s">
        <v>52</v>
      </c>
    </row>
    <row r="12" spans="1:70" s="283" customFormat="1" ht="87" customHeight="1" thickBot="1">
      <c r="A12" s="634"/>
      <c r="B12" s="637"/>
      <c r="C12" s="638"/>
      <c r="D12" s="615"/>
      <c r="E12" s="265" t="s">
        <v>219</v>
      </c>
      <c r="F12" s="266" t="s">
        <v>281</v>
      </c>
      <c r="G12" s="265" t="s">
        <v>220</v>
      </c>
      <c r="H12" s="266" t="s">
        <v>281</v>
      </c>
      <c r="I12" s="265" t="s">
        <v>221</v>
      </c>
      <c r="J12" s="267" t="s">
        <v>281</v>
      </c>
      <c r="K12" s="268" t="s">
        <v>222</v>
      </c>
      <c r="L12" s="269" t="s">
        <v>281</v>
      </c>
      <c r="M12" s="270" t="s">
        <v>282</v>
      </c>
      <c r="N12" s="271" t="s">
        <v>212</v>
      </c>
      <c r="O12" s="271" t="s">
        <v>138</v>
      </c>
      <c r="P12" s="271" t="s">
        <v>44</v>
      </c>
      <c r="Q12" s="272" t="s">
        <v>139</v>
      </c>
      <c r="R12" s="272" t="s">
        <v>140</v>
      </c>
      <c r="S12" s="272" t="s">
        <v>141</v>
      </c>
      <c r="T12" s="272" t="s">
        <v>142</v>
      </c>
      <c r="U12" s="273" t="s">
        <v>143</v>
      </c>
      <c r="V12" s="274" t="s">
        <v>144</v>
      </c>
      <c r="W12" s="274" t="s">
        <v>145</v>
      </c>
      <c r="X12" s="274" t="s">
        <v>146</v>
      </c>
      <c r="Y12" s="274" t="s">
        <v>147</v>
      </c>
      <c r="Z12" s="274" t="s">
        <v>148</v>
      </c>
      <c r="AA12" s="274" t="s">
        <v>149</v>
      </c>
      <c r="AB12" s="274" t="s">
        <v>150</v>
      </c>
      <c r="AC12" s="274" t="s">
        <v>151</v>
      </c>
      <c r="AD12" s="274" t="s">
        <v>152</v>
      </c>
      <c r="AE12" s="274" t="s">
        <v>153</v>
      </c>
      <c r="AF12" s="274" t="s">
        <v>154</v>
      </c>
      <c r="AG12" s="274" t="s">
        <v>155</v>
      </c>
      <c r="AH12" s="274" t="s">
        <v>156</v>
      </c>
      <c r="AI12" s="274" t="s">
        <v>157</v>
      </c>
      <c r="AJ12" s="275" t="s">
        <v>158</v>
      </c>
      <c r="AK12" s="275" t="s">
        <v>224</v>
      </c>
      <c r="AL12" s="662"/>
      <c r="AM12" s="664"/>
      <c r="AN12" s="276" t="s">
        <v>43</v>
      </c>
      <c r="AO12" s="277" t="s">
        <v>159</v>
      </c>
      <c r="AP12" s="275" t="s">
        <v>158</v>
      </c>
      <c r="AQ12" s="275" t="s">
        <v>160</v>
      </c>
      <c r="AR12" s="275" t="s">
        <v>158</v>
      </c>
      <c r="AS12" s="275" t="s">
        <v>161</v>
      </c>
      <c r="AT12" s="275" t="s">
        <v>158</v>
      </c>
      <c r="AU12" s="275" t="s">
        <v>162</v>
      </c>
      <c r="AV12" s="275" t="s">
        <v>158</v>
      </c>
      <c r="AW12" s="275" t="s">
        <v>163</v>
      </c>
      <c r="AX12" s="275" t="s">
        <v>158</v>
      </c>
      <c r="AY12" s="275" t="s">
        <v>164</v>
      </c>
      <c r="AZ12" s="275" t="s">
        <v>158</v>
      </c>
      <c r="BA12" s="275" t="s">
        <v>488</v>
      </c>
      <c r="BB12" s="275" t="s">
        <v>158</v>
      </c>
      <c r="BC12" s="275" t="s">
        <v>166</v>
      </c>
      <c r="BD12" s="275" t="s">
        <v>229</v>
      </c>
      <c r="BE12" s="275" t="s">
        <v>167</v>
      </c>
      <c r="BF12" s="275" t="s">
        <v>168</v>
      </c>
      <c r="BG12" s="278" t="s">
        <v>135</v>
      </c>
      <c r="BH12" s="263" t="s">
        <v>3</v>
      </c>
      <c r="BI12" s="279" t="s">
        <v>544</v>
      </c>
      <c r="BJ12" s="629"/>
      <c r="BK12" s="280" t="s">
        <v>230</v>
      </c>
      <c r="BL12" s="281" t="s">
        <v>486</v>
      </c>
      <c r="BM12" s="264" t="s">
        <v>482</v>
      </c>
      <c r="BN12" s="282" t="s">
        <v>487</v>
      </c>
      <c r="BO12" s="626"/>
      <c r="BP12" s="626"/>
      <c r="BQ12" s="626"/>
      <c r="BR12" s="628"/>
    </row>
    <row r="13" spans="1:70" ht="144" customHeight="1">
      <c r="A13" s="642" t="s">
        <v>97</v>
      </c>
      <c r="B13" s="642" t="s">
        <v>607</v>
      </c>
      <c r="C13" s="645" t="s">
        <v>6</v>
      </c>
      <c r="D13" s="649" t="s">
        <v>608</v>
      </c>
      <c r="E13" s="653" t="s">
        <v>179</v>
      </c>
      <c r="F13" s="657"/>
      <c r="G13" s="653" t="s">
        <v>179</v>
      </c>
      <c r="H13" s="657"/>
      <c r="I13" s="653" t="s">
        <v>179</v>
      </c>
      <c r="J13" s="657"/>
      <c r="K13" s="653" t="s">
        <v>179</v>
      </c>
      <c r="L13" s="669">
        <f>IF(K13="SI",25%,0%)</f>
        <v>0.25</v>
      </c>
      <c r="M13" s="669">
        <f>F13+H13+J13+L13</f>
        <v>0.25</v>
      </c>
      <c r="N13" s="672" t="s">
        <v>478</v>
      </c>
      <c r="O13" s="675" t="str">
        <f>+IF(N13="NO SE HA PRESENTADO EN LOS ULTIMOS 5 AÑOS","RARA VEZ",IF(N13="AL MENOS 1 VEZ EN LOS ULTIMOS 5 AÑOS","IMPROBABLE",IF(N13="AL MENOS 1 VEZ EN LOS ULTIMOS 2 AÑOS","POSIBLE",IF(N13="AL MENOS 1 VEZ EN EL ULTIMO AÑO","PROBABLE",IF(N13="MAS DE 1 VEZ AL AÑO","CASI SEGURO","ERROR")))))</f>
        <v>RARA VEZ</v>
      </c>
      <c r="P13" s="672" t="str">
        <f>+IF(O13="RARA VEZ","20%",IF(O13="IMPROBABLE","40%",IF(O13="POSIBLE","60%",IF(O13="PROBABLE","80%",IF(O13="CASI SEGURO","100%","ERROR")))))</f>
        <v>20%</v>
      </c>
      <c r="Q13" s="667" t="s">
        <v>179</v>
      </c>
      <c r="R13" s="667" t="s">
        <v>179</v>
      </c>
      <c r="S13" s="667" t="s">
        <v>179</v>
      </c>
      <c r="T13" s="667" t="s">
        <v>189</v>
      </c>
      <c r="U13" s="667" t="s">
        <v>179</v>
      </c>
      <c r="V13" s="667" t="s">
        <v>179</v>
      </c>
      <c r="W13" s="667" t="s">
        <v>189</v>
      </c>
      <c r="X13" s="667" t="s">
        <v>189</v>
      </c>
      <c r="Y13" s="667" t="s">
        <v>189</v>
      </c>
      <c r="Z13" s="667" t="s">
        <v>179</v>
      </c>
      <c r="AA13" s="667" t="s">
        <v>179</v>
      </c>
      <c r="AB13" s="667" t="s">
        <v>179</v>
      </c>
      <c r="AC13" s="667" t="s">
        <v>179</v>
      </c>
      <c r="AD13" s="667" t="s">
        <v>179</v>
      </c>
      <c r="AE13" s="667" t="s">
        <v>189</v>
      </c>
      <c r="AF13" s="667" t="s">
        <v>189</v>
      </c>
      <c r="AG13" s="667" t="s">
        <v>189</v>
      </c>
      <c r="AH13" s="667" t="s">
        <v>189</v>
      </c>
      <c r="AI13" s="667" t="s">
        <v>189</v>
      </c>
      <c r="AJ13" s="681">
        <f>COUNTIF(Q13:AI16,"SI")</f>
        <v>10</v>
      </c>
      <c r="AK13" s="683" t="str">
        <f t="shared" ref="AK13" si="0">+IF(AND(AJ13&gt;0,AJ13&lt;6),"MODERADO",IF(AJ13&gt;=12,"CATASTRÓFICO",IF(AND(AJ13&gt;5,AJ13&lt;12),"MAYOR","")))</f>
        <v>MAYOR</v>
      </c>
      <c r="AL13" s="594"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ALTO</v>
      </c>
      <c r="AM13" s="285" t="s">
        <v>609</v>
      </c>
      <c r="AN13" s="286" t="s">
        <v>610</v>
      </c>
      <c r="AO13" s="284" t="s">
        <v>172</v>
      </c>
      <c r="AP13" s="194">
        <f>IF(AO13="Asignado",15,0)</f>
        <v>15</v>
      </c>
      <c r="AQ13" s="194" t="s">
        <v>173</v>
      </c>
      <c r="AR13" s="194">
        <f>IF(AQ13="adecuado",15,0)</f>
        <v>15</v>
      </c>
      <c r="AS13" s="194" t="s">
        <v>174</v>
      </c>
      <c r="AT13" s="194">
        <f>IF(AS13="Oportuna",15,0)</f>
        <v>15</v>
      </c>
      <c r="AU13" s="194" t="s">
        <v>175</v>
      </c>
      <c r="AV13" s="194">
        <f>IF(AU13="Prevenir",15,IF(AU13="Detectar",10,0))</f>
        <v>15</v>
      </c>
      <c r="AW13" s="194" t="s">
        <v>176</v>
      </c>
      <c r="AX13" s="194">
        <f>IF(AW13="Confiable",15,0)</f>
        <v>15</v>
      </c>
      <c r="AY13" s="194" t="s">
        <v>177</v>
      </c>
      <c r="AZ13" s="194">
        <f>IF(AY13="Se investigan y resuelven oportunamente",15,0)</f>
        <v>15</v>
      </c>
      <c r="BA13" s="194" t="s">
        <v>178</v>
      </c>
      <c r="BB13" s="194">
        <f>IF(BA13="Completa",10,IF(BA13="Incompleta",5,0))</f>
        <v>10</v>
      </c>
      <c r="BC13" s="194">
        <f>BB13+AZ13+AX13+AV13+AT13+AR13+AP13</f>
        <v>100</v>
      </c>
      <c r="BD13" s="287" t="str">
        <f>IF(BC13&gt;95,"FUERTE",IF(AND(BC13&lt;95.01,BC13&gt;85.02),"MODERADO",IF(AND(BC13&lt;85.01,BC13&gt;1),"DEBIL","ESTABLECER CONTROL")))</f>
        <v>FUERTE</v>
      </c>
      <c r="BE13" s="689">
        <f>AVERAGE(BC13:BC16)</f>
        <v>100</v>
      </c>
      <c r="BF13" s="679" t="str">
        <f>IF(BE13&gt;95,"FUERTE",IF(AND(BE13&lt;95.01,BE13&gt;85.02),"MODERADO",IF(AND(BE13&lt;85.01,BE13&gt;1),"DEBIL","0")))</f>
        <v>FUERTE</v>
      </c>
      <c r="BG13" s="691"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678" t="str">
        <f>AK13</f>
        <v>MAYOR</v>
      </c>
      <c r="BI13" s="678" t="s">
        <v>562</v>
      </c>
      <c r="BJ13" s="698" t="s">
        <v>280</v>
      </c>
      <c r="BK13" s="288" t="s">
        <v>611</v>
      </c>
      <c r="BL13" s="288" t="s">
        <v>612</v>
      </c>
      <c r="BM13" s="234">
        <v>46034</v>
      </c>
      <c r="BN13" s="234">
        <v>46371</v>
      </c>
      <c r="BO13" s="699" t="s">
        <v>613</v>
      </c>
      <c r="BP13" s="289" t="s">
        <v>779</v>
      </c>
      <c r="BQ13" s="377" t="s">
        <v>781</v>
      </c>
      <c r="BR13" s="290" t="s">
        <v>76</v>
      </c>
    </row>
    <row r="14" spans="1:70" ht="147" customHeight="1">
      <c r="A14" s="643"/>
      <c r="B14" s="643"/>
      <c r="C14" s="646"/>
      <c r="D14" s="650"/>
      <c r="E14" s="654"/>
      <c r="F14" s="658"/>
      <c r="G14" s="654"/>
      <c r="H14" s="658"/>
      <c r="I14" s="654"/>
      <c r="J14" s="658"/>
      <c r="K14" s="654"/>
      <c r="L14" s="670"/>
      <c r="M14" s="670"/>
      <c r="N14" s="668"/>
      <c r="O14" s="597"/>
      <c r="P14" s="668"/>
      <c r="Q14" s="668"/>
      <c r="R14" s="668"/>
      <c r="S14" s="668"/>
      <c r="T14" s="668"/>
      <c r="U14" s="668"/>
      <c r="V14" s="668"/>
      <c r="W14" s="668"/>
      <c r="X14" s="668"/>
      <c r="Y14" s="668"/>
      <c r="Z14" s="668"/>
      <c r="AA14" s="668"/>
      <c r="AB14" s="668"/>
      <c r="AC14" s="668"/>
      <c r="AD14" s="668"/>
      <c r="AE14" s="668"/>
      <c r="AF14" s="668"/>
      <c r="AG14" s="668"/>
      <c r="AH14" s="668"/>
      <c r="AI14" s="668"/>
      <c r="AJ14" s="681"/>
      <c r="AK14" s="684"/>
      <c r="AL14" s="687"/>
      <c r="AM14" s="291" t="s">
        <v>614</v>
      </c>
      <c r="AN14" s="292" t="s">
        <v>615</v>
      </c>
      <c r="AO14" s="232" t="s">
        <v>172</v>
      </c>
      <c r="AP14" s="195">
        <f t="shared" ref="AP14:AP16" si="1">IF(AO14="Asignado",15,0)</f>
        <v>15</v>
      </c>
      <c r="AQ14" s="195" t="s">
        <v>173</v>
      </c>
      <c r="AR14" s="195">
        <f t="shared" ref="AR14:AR16" si="2">IF(AQ14="adecuado",15,0)</f>
        <v>15</v>
      </c>
      <c r="AS14" s="195" t="s">
        <v>174</v>
      </c>
      <c r="AT14" s="195">
        <f t="shared" ref="AT14:AT16" si="3">IF(AS14="Oportuna",15,0)</f>
        <v>15</v>
      </c>
      <c r="AU14" s="195" t="s">
        <v>175</v>
      </c>
      <c r="AV14" s="195">
        <f t="shared" ref="AV14:AV16" si="4">IF(AU14="Prevenir",15,IF(AU14="Detectar",10,0))</f>
        <v>15</v>
      </c>
      <c r="AW14" s="195" t="s">
        <v>176</v>
      </c>
      <c r="AX14" s="195">
        <f t="shared" ref="AX14:AX16" si="5">IF(AW14="Confiable",15,0)</f>
        <v>15</v>
      </c>
      <c r="AY14" s="195" t="s">
        <v>177</v>
      </c>
      <c r="AZ14" s="195">
        <f t="shared" ref="AZ14:AZ16" si="6">IF(AY14="Se investigan y resuelven oportunamente",15,0)</f>
        <v>15</v>
      </c>
      <c r="BA14" s="195" t="s">
        <v>178</v>
      </c>
      <c r="BB14" s="195">
        <f t="shared" ref="BB14:BB16" si="7">IF(BA14="Completa",10,IF(BA14="Incompleta",5,0))</f>
        <v>10</v>
      </c>
      <c r="BC14" s="195">
        <f>BB14+AZ14+AX14+AV14+AT14+AR14+AP14</f>
        <v>100</v>
      </c>
      <c r="BD14" s="293" t="str">
        <f>IF(BC14&gt;95,"FUERTE",IF(AND(BC14&lt;95.01,BC14&gt;85.02),"MODERADO",IF(AND(BC14&lt;85.01,BC14&gt;1),"DEBIL","ESTABLECER CONTROL")))</f>
        <v>FUERTE</v>
      </c>
      <c r="BE14" s="689"/>
      <c r="BF14" s="679"/>
      <c r="BG14" s="679"/>
      <c r="BH14" s="679"/>
      <c r="BI14" s="696"/>
      <c r="BJ14" s="681"/>
      <c r="BK14" s="294" t="s">
        <v>616</v>
      </c>
      <c r="BL14" s="294" t="s">
        <v>612</v>
      </c>
      <c r="BM14" s="234">
        <v>46034</v>
      </c>
      <c r="BN14" s="234">
        <v>46371</v>
      </c>
      <c r="BO14" s="700"/>
      <c r="BP14" s="236" t="s">
        <v>779</v>
      </c>
      <c r="BQ14" s="376" t="s">
        <v>780</v>
      </c>
      <c r="BR14" s="296" t="s">
        <v>76</v>
      </c>
    </row>
    <row r="15" spans="1:70" ht="123" customHeight="1">
      <c r="A15" s="643"/>
      <c r="B15" s="643"/>
      <c r="C15" s="647"/>
      <c r="D15" s="651"/>
      <c r="E15" s="655"/>
      <c r="F15" s="659"/>
      <c r="G15" s="655"/>
      <c r="H15" s="659"/>
      <c r="I15" s="655"/>
      <c r="J15" s="659"/>
      <c r="K15" s="655"/>
      <c r="L15" s="670"/>
      <c r="M15" s="670"/>
      <c r="N15" s="673"/>
      <c r="O15" s="676"/>
      <c r="P15" s="673"/>
      <c r="Q15" s="668"/>
      <c r="R15" s="668"/>
      <c r="S15" s="668"/>
      <c r="T15" s="668"/>
      <c r="U15" s="668"/>
      <c r="V15" s="668"/>
      <c r="W15" s="668"/>
      <c r="X15" s="668"/>
      <c r="Y15" s="668"/>
      <c r="Z15" s="668"/>
      <c r="AA15" s="668"/>
      <c r="AB15" s="668"/>
      <c r="AC15" s="668"/>
      <c r="AD15" s="668"/>
      <c r="AE15" s="668"/>
      <c r="AF15" s="668"/>
      <c r="AG15" s="668"/>
      <c r="AH15" s="668"/>
      <c r="AI15" s="668"/>
      <c r="AJ15" s="681"/>
      <c r="AK15" s="685"/>
      <c r="AL15" s="588"/>
      <c r="AM15" s="291" t="s">
        <v>617</v>
      </c>
      <c r="AN15" s="233" t="s">
        <v>615</v>
      </c>
      <c r="AO15" s="232" t="s">
        <v>172</v>
      </c>
      <c r="AP15" s="195"/>
      <c r="AQ15" s="195" t="s">
        <v>173</v>
      </c>
      <c r="AR15" s="195"/>
      <c r="AS15" s="195" t="s">
        <v>184</v>
      </c>
      <c r="AT15" s="195"/>
      <c r="AU15" s="195" t="s">
        <v>175</v>
      </c>
      <c r="AV15" s="195"/>
      <c r="AW15" s="195" t="s">
        <v>176</v>
      </c>
      <c r="AX15" s="195"/>
      <c r="AY15" s="195" t="s">
        <v>177</v>
      </c>
      <c r="AZ15" s="195"/>
      <c r="BA15" s="195" t="s">
        <v>178</v>
      </c>
      <c r="BB15" s="195"/>
      <c r="BC15" s="195">
        <v>100</v>
      </c>
      <c r="BD15" s="293" t="str">
        <f>IF(BC15&gt;95,"FUERTE",IF(AND(BC15&lt;95.01,BC15&gt;85.02),"MODERADO",IF(AND(BC15&lt;85.01,BC15&gt;1),"DEBIL","ESTABLECER CONTROL")))</f>
        <v>FUERTE</v>
      </c>
      <c r="BE15" s="689"/>
      <c r="BF15" s="679"/>
      <c r="BG15" s="679"/>
      <c r="BH15" s="679"/>
      <c r="BI15" s="696"/>
      <c r="BJ15" s="681"/>
      <c r="BK15" s="702" t="s">
        <v>618</v>
      </c>
      <c r="BL15" s="702" t="s">
        <v>612</v>
      </c>
      <c r="BM15" s="703">
        <v>46174</v>
      </c>
      <c r="BN15" s="703">
        <v>46371</v>
      </c>
      <c r="BO15" s="700"/>
      <c r="BP15" s="673" t="s">
        <v>779</v>
      </c>
      <c r="BQ15" s="692" t="s">
        <v>782</v>
      </c>
      <c r="BR15" s="694" t="s">
        <v>76</v>
      </c>
    </row>
    <row r="16" spans="1:70" ht="109.5" customHeight="1" thickBot="1">
      <c r="A16" s="644"/>
      <c r="B16" s="644"/>
      <c r="C16" s="648"/>
      <c r="D16" s="652"/>
      <c r="E16" s="656"/>
      <c r="F16" s="660"/>
      <c r="G16" s="656"/>
      <c r="H16" s="660"/>
      <c r="I16" s="656"/>
      <c r="J16" s="660"/>
      <c r="K16" s="656"/>
      <c r="L16" s="671"/>
      <c r="M16" s="671"/>
      <c r="N16" s="674"/>
      <c r="O16" s="677"/>
      <c r="P16" s="674"/>
      <c r="Q16" s="668"/>
      <c r="R16" s="668"/>
      <c r="S16" s="668"/>
      <c r="T16" s="668"/>
      <c r="U16" s="668"/>
      <c r="V16" s="668"/>
      <c r="W16" s="668"/>
      <c r="X16" s="668"/>
      <c r="Y16" s="668"/>
      <c r="Z16" s="668"/>
      <c r="AA16" s="668"/>
      <c r="AB16" s="668"/>
      <c r="AC16" s="668"/>
      <c r="AD16" s="668"/>
      <c r="AE16" s="668"/>
      <c r="AF16" s="668"/>
      <c r="AG16" s="668"/>
      <c r="AH16" s="668"/>
      <c r="AI16" s="668"/>
      <c r="AJ16" s="682"/>
      <c r="AK16" s="686"/>
      <c r="AL16" s="688"/>
      <c r="AM16" s="297" t="s">
        <v>619</v>
      </c>
      <c r="AN16" s="298" t="s">
        <v>615</v>
      </c>
      <c r="AO16" s="235" t="s">
        <v>172</v>
      </c>
      <c r="AP16" s="196">
        <f t="shared" si="1"/>
        <v>15</v>
      </c>
      <c r="AQ16" s="196" t="s">
        <v>173</v>
      </c>
      <c r="AR16" s="196">
        <f t="shared" si="2"/>
        <v>15</v>
      </c>
      <c r="AS16" s="196" t="s">
        <v>174</v>
      </c>
      <c r="AT16" s="196">
        <f t="shared" si="3"/>
        <v>15</v>
      </c>
      <c r="AU16" s="196" t="s">
        <v>175</v>
      </c>
      <c r="AV16" s="196">
        <f t="shared" si="4"/>
        <v>15</v>
      </c>
      <c r="AW16" s="196" t="s">
        <v>176</v>
      </c>
      <c r="AX16" s="196">
        <f t="shared" si="5"/>
        <v>15</v>
      </c>
      <c r="AY16" s="196" t="s">
        <v>177</v>
      </c>
      <c r="AZ16" s="196">
        <f t="shared" si="6"/>
        <v>15</v>
      </c>
      <c r="BA16" s="196" t="s">
        <v>178</v>
      </c>
      <c r="BB16" s="196">
        <f t="shared" si="7"/>
        <v>10</v>
      </c>
      <c r="BC16" s="196">
        <f>BB16+AZ16+AX16+AV16+AT16+AR16+AP16</f>
        <v>100</v>
      </c>
      <c r="BD16" s="299" t="str">
        <f>IF(BC16&gt;95,"FUERTE",IF(AND(BC16&lt;95.01,BC16&gt;85.02),"MODERADO",IF(AND(BC16&lt;85.01,BC16&gt;1),"DEBIL","ESTABLECER CONTROL")))</f>
        <v>FUERTE</v>
      </c>
      <c r="BE16" s="690"/>
      <c r="BF16" s="680"/>
      <c r="BG16" s="680"/>
      <c r="BH16" s="680"/>
      <c r="BI16" s="697"/>
      <c r="BJ16" s="682"/>
      <c r="BK16" s="701"/>
      <c r="BL16" s="701"/>
      <c r="BM16" s="704"/>
      <c r="BN16" s="704"/>
      <c r="BO16" s="701"/>
      <c r="BP16" s="682"/>
      <c r="BQ16" s="693"/>
      <c r="BR16" s="695"/>
    </row>
    <row r="17" spans="15:15">
      <c r="O17" s="184"/>
    </row>
    <row r="18" spans="15:15">
      <c r="O18" s="184"/>
    </row>
    <row r="19" spans="15:15">
      <c r="O19" s="184"/>
    </row>
    <row r="20" spans="15:15">
      <c r="O20" s="184"/>
    </row>
    <row r="21" spans="15:15">
      <c r="O21" s="184"/>
    </row>
    <row r="22" spans="15:15">
      <c r="O22" s="184"/>
    </row>
    <row r="23" spans="15:15">
      <c r="O23" s="184"/>
    </row>
    <row r="24" spans="15:15">
      <c r="O24" s="184"/>
    </row>
    <row r="25" spans="15:15">
      <c r="O25" s="184"/>
    </row>
    <row r="26" spans="15:15">
      <c r="O26" s="184"/>
    </row>
    <row r="27" spans="15:15">
      <c r="O27" s="184"/>
    </row>
    <row r="28" spans="15:15">
      <c r="O28" s="184"/>
    </row>
    <row r="29" spans="15:15">
      <c r="O29" s="184"/>
    </row>
    <row r="30" spans="15:15">
      <c r="O30" s="184"/>
    </row>
    <row r="31" spans="15:15">
      <c r="O31" s="184"/>
    </row>
    <row r="32" spans="15:15">
      <c r="O32" s="184"/>
    </row>
    <row r="33" spans="15:15">
      <c r="O33" s="184"/>
    </row>
    <row r="34" spans="15:15">
      <c r="O34" s="184"/>
    </row>
    <row r="35" spans="15:15">
      <c r="O35" s="184"/>
    </row>
    <row r="36" spans="15:15">
      <c r="O36" s="184"/>
    </row>
    <row r="37" spans="15:15">
      <c r="O37" s="184"/>
    </row>
    <row r="38" spans="15:15">
      <c r="O38" s="184"/>
    </row>
    <row r="39" spans="15:15">
      <c r="O39" s="184"/>
    </row>
    <row r="40" spans="15:15">
      <c r="O40" s="184"/>
    </row>
    <row r="41" spans="15:15">
      <c r="O41" s="184"/>
    </row>
    <row r="42" spans="15:15">
      <c r="O42" s="184"/>
    </row>
    <row r="43" spans="15:15">
      <c r="O43" s="184"/>
    </row>
    <row r="44" spans="15:15">
      <c r="O44" s="184"/>
    </row>
    <row r="45" spans="15:15">
      <c r="O45" s="184"/>
    </row>
    <row r="46" spans="15:15">
      <c r="O46" s="184"/>
    </row>
    <row r="47" spans="15:15">
      <c r="O47" s="184"/>
    </row>
    <row r="48" spans="15:15">
      <c r="O48" s="184"/>
    </row>
    <row r="49" spans="15:15">
      <c r="O49" s="184"/>
    </row>
    <row r="50" spans="15:15">
      <c r="O50" s="184"/>
    </row>
    <row r="51" spans="15:15">
      <c r="O51" s="184"/>
    </row>
    <row r="52" spans="15:15">
      <c r="O52" s="184"/>
    </row>
    <row r="53" spans="15:15">
      <c r="O53" s="184"/>
    </row>
    <row r="54" spans="15:15">
      <c r="O54" s="184"/>
    </row>
    <row r="55" spans="15:15">
      <c r="O55" s="184"/>
    </row>
    <row r="56" spans="15:15">
      <c r="O56" s="184"/>
    </row>
    <row r="57" spans="15:15">
      <c r="O57" s="184"/>
    </row>
    <row r="58" spans="15:15">
      <c r="O58" s="184"/>
    </row>
    <row r="59" spans="15:15">
      <c r="O59" s="184"/>
    </row>
    <row r="60" spans="15:15">
      <c r="O60" s="184"/>
    </row>
    <row r="61" spans="15:15">
      <c r="O61" s="184"/>
    </row>
    <row r="62" spans="15:15">
      <c r="O62" s="184"/>
    </row>
    <row r="63" spans="15:15">
      <c r="O63" s="184"/>
    </row>
    <row r="64" spans="15:15">
      <c r="O64" s="184"/>
    </row>
    <row r="65" spans="15:15">
      <c r="O65" s="184"/>
    </row>
    <row r="66" spans="15:15">
      <c r="O66" s="184"/>
    </row>
  </sheetData>
  <sheetProtection formatCells="0" formatRows="0"/>
  <dataConsolidate/>
  <mergeCells count="87">
    <mergeCell ref="BP15:BP16"/>
    <mergeCell ref="BQ15:BQ16"/>
    <mergeCell ref="BR15:BR16"/>
    <mergeCell ref="BI13:BI16"/>
    <mergeCell ref="BJ13:BJ16"/>
    <mergeCell ref="BO13:BO16"/>
    <mergeCell ref="BK15:BK16"/>
    <mergeCell ref="BL15:BL16"/>
    <mergeCell ref="BM15:BM16"/>
    <mergeCell ref="BN15:BN16"/>
    <mergeCell ref="BH13:BH16"/>
    <mergeCell ref="AE13:AE16"/>
    <mergeCell ref="AF13:AF16"/>
    <mergeCell ref="AG13:AG16"/>
    <mergeCell ref="AH13:AH16"/>
    <mergeCell ref="AI13:AI16"/>
    <mergeCell ref="AJ13:AJ16"/>
    <mergeCell ref="AK13:AK16"/>
    <mergeCell ref="AL13:AL16"/>
    <mergeCell ref="BE13:BE16"/>
    <mergeCell ref="BF13:BF16"/>
    <mergeCell ref="BG13:BG16"/>
    <mergeCell ref="Q13:Q16"/>
    <mergeCell ref="AD13:AD16"/>
    <mergeCell ref="S13:S16"/>
    <mergeCell ref="T13:T16"/>
    <mergeCell ref="U13:U16"/>
    <mergeCell ref="V13:V16"/>
    <mergeCell ref="W13:W16"/>
    <mergeCell ref="X13:X16"/>
    <mergeCell ref="Y13:Y16"/>
    <mergeCell ref="Z13:Z16"/>
    <mergeCell ref="AA13:AA16"/>
    <mergeCell ref="AB13:AB16"/>
    <mergeCell ref="AC13:AC16"/>
    <mergeCell ref="F13:F16"/>
    <mergeCell ref="AL11:AL12"/>
    <mergeCell ref="AM11:AM12"/>
    <mergeCell ref="AN11:BF11"/>
    <mergeCell ref="BG11:BH11"/>
    <mergeCell ref="R13:R16"/>
    <mergeCell ref="G13:G16"/>
    <mergeCell ref="H13:H16"/>
    <mergeCell ref="I13:I16"/>
    <mergeCell ref="J13:J16"/>
    <mergeCell ref="K13:K16"/>
    <mergeCell ref="L13:L16"/>
    <mergeCell ref="M13:M16"/>
    <mergeCell ref="N13:N16"/>
    <mergeCell ref="O13:O16"/>
    <mergeCell ref="P13:P16"/>
    <mergeCell ref="A13:A16"/>
    <mergeCell ref="B13:B16"/>
    <mergeCell ref="C13:C16"/>
    <mergeCell ref="D13:D16"/>
    <mergeCell ref="E13:E16"/>
    <mergeCell ref="A10:A12"/>
    <mergeCell ref="B10:B12"/>
    <mergeCell ref="C10:C12"/>
    <mergeCell ref="D10:K10"/>
    <mergeCell ref="N10:BH10"/>
    <mergeCell ref="BJ10:BR10"/>
    <mergeCell ref="D11:D12"/>
    <mergeCell ref="E11:K11"/>
    <mergeCell ref="N11:P11"/>
    <mergeCell ref="Q11:AK11"/>
    <mergeCell ref="BO11:BO12"/>
    <mergeCell ref="BP11:BP12"/>
    <mergeCell ref="BQ11:BQ12"/>
    <mergeCell ref="BR11:BR12"/>
    <mergeCell ref="BJ11:BJ12"/>
    <mergeCell ref="BK11:BN11"/>
    <mergeCell ref="A8:D8"/>
    <mergeCell ref="E8:I8"/>
    <mergeCell ref="A1:D4"/>
    <mergeCell ref="E1:BR2"/>
    <mergeCell ref="E3:AE3"/>
    <mergeCell ref="AF3:AW3"/>
    <mergeCell ref="AY3:BR3"/>
    <mergeCell ref="E4:AE4"/>
    <mergeCell ref="AF4:AW4"/>
    <mergeCell ref="AY4:BR4"/>
    <mergeCell ref="A5:B5"/>
    <mergeCell ref="C5:D5"/>
    <mergeCell ref="E5:BR6"/>
    <mergeCell ref="A6:B6"/>
    <mergeCell ref="C6:D6"/>
  </mergeCells>
  <conditionalFormatting sqref="D13:D16">
    <cfRule type="expression" dxfId="282" priority="27">
      <formula>#REF!&gt;=100%</formula>
    </cfRule>
    <cfRule type="expression" dxfId="281" priority="28">
      <formula>#REF!&lt;100%</formula>
    </cfRule>
    <cfRule type="expression" dxfId="280" priority="29">
      <formula>$M$13&lt;100%</formula>
    </cfRule>
    <cfRule type="expression" dxfId="279" priority="30">
      <formula>$M$13&gt;=100%</formula>
    </cfRule>
  </conditionalFormatting>
  <conditionalFormatting sqref="N13:O13">
    <cfRule type="containsText" dxfId="278" priority="19" operator="containsText" text="RARA VEZ">
      <formula>NOT(ISERROR(SEARCH("RARA VEZ",N13)))</formula>
    </cfRule>
    <cfRule type="containsText" dxfId="277" priority="20" operator="containsText" text="IMPROBABLE">
      <formula>NOT(ISERROR(SEARCH("IMPROBABLE",N13)))</formula>
    </cfRule>
    <cfRule type="containsText" dxfId="276" priority="21" operator="containsText" text="POSIBLE">
      <formula>NOT(ISERROR(SEARCH("POSIBLE",N13)))</formula>
    </cfRule>
    <cfRule type="containsText" dxfId="275" priority="22" operator="containsText" text="PROBABLE">
      <formula>NOT(ISERROR(SEARCH("PROBABLE",N13)))</formula>
    </cfRule>
    <cfRule type="containsText" dxfId="274" priority="23" operator="containsText" text="CASI SEGURO">
      <formula>NOT(ISERROR(SEARCH("CASI SEGURO",N13)))</formula>
    </cfRule>
  </conditionalFormatting>
  <conditionalFormatting sqref="AK13:AK16">
    <cfRule type="containsText" dxfId="273" priority="24" operator="containsText" text="CATASTRÓFICO">
      <formula>NOT(ISERROR(SEARCH("CATASTRÓFICO",AK13)))</formula>
    </cfRule>
    <cfRule type="containsText" dxfId="272" priority="25" operator="containsText" text="MAYOR">
      <formula>NOT(ISERROR(SEARCH("MAYOR",AK13)))</formula>
    </cfRule>
    <cfRule type="containsText" dxfId="271" priority="26" operator="containsText" text="MODERADO">
      <formula>NOT(ISERROR(SEARCH("MODERADO",AK13)))</formula>
    </cfRule>
  </conditionalFormatting>
  <conditionalFormatting sqref="AL13">
    <cfRule type="containsText" dxfId="270" priority="15" operator="containsText" text="EXTREMO">
      <formula>NOT(ISERROR(SEARCH("EXTREMO",AL13)))</formula>
    </cfRule>
    <cfRule type="containsText" dxfId="269" priority="16" operator="containsText" text="ALTO">
      <formula>NOT(ISERROR(SEARCH("ALTO",AL13)))</formula>
    </cfRule>
    <cfRule type="containsText" dxfId="268" priority="17" operator="containsText" text="MODERADO">
      <formula>NOT(ISERROR(SEARCH("MODERADO",AL13)))</formula>
    </cfRule>
    <cfRule type="containsText" dxfId="267" priority="18" operator="containsText" text="BAJO">
      <formula>NOT(ISERROR(SEARCH("BAJO",AL13)))</formula>
    </cfRule>
  </conditionalFormatting>
  <conditionalFormatting sqref="BG13:BG16">
    <cfRule type="containsText" dxfId="266" priority="9" operator="containsText" text="CASI SEGURO">
      <formula>NOT(ISERROR(SEARCH("CASI SEGURO",BG13)))</formula>
    </cfRule>
    <cfRule type="containsText" dxfId="265" priority="10" operator="containsText" text="PROBABLE">
      <formula>NOT(ISERROR(SEARCH("PROBABLE",BG13)))</formula>
    </cfRule>
    <cfRule type="containsText" dxfId="264" priority="11" operator="containsText" text="POSIBLE">
      <formula>NOT(ISERROR(SEARCH("POSIBLE",BG13)))</formula>
    </cfRule>
    <cfRule type="containsText" dxfId="263" priority="12" operator="containsText" text="IMPROBABLE">
      <formula>NOT(ISERROR(SEARCH("IMPROBABLE",BG13)))</formula>
    </cfRule>
    <cfRule type="containsText" dxfId="262" priority="13" operator="containsText" text="RARA VEZ">
      <formula>NOT(ISERROR(SEARCH("RARA VEZ",BG13)))</formula>
    </cfRule>
  </conditionalFormatting>
  <conditionalFormatting sqref="BH13:BI13 BH14:BH16">
    <cfRule type="containsText" dxfId="261" priority="6" operator="containsText" text="MODERADO">
      <formula>NOT(ISERROR(SEARCH("MODERADO",BH13)))</formula>
    </cfRule>
    <cfRule type="containsText" dxfId="260" priority="7" operator="containsText" text="MAYOR">
      <formula>NOT(ISERROR(SEARCH("MAYOR",BH13)))</formula>
    </cfRule>
    <cfRule type="containsText" dxfId="259" priority="8" operator="containsText" text="CATASTRÓFICO">
      <formula>NOT(ISERROR(SEARCH("CATASTRÓFICO",BH13)))</formula>
    </cfRule>
  </conditionalFormatting>
  <conditionalFormatting sqref="BI13:BI16">
    <cfRule type="containsText" dxfId="258" priority="1" operator="containsText" text="MODERADO">
      <formula>NOT(ISERROR(SEARCH("MODERADO",BI13)))</formula>
    </cfRule>
    <cfRule type="containsText" dxfId="257" priority="2" operator="containsText" text="ALTO">
      <formula>NOT(ISERROR(SEARCH("ALTO",BI13)))</formula>
    </cfRule>
    <cfRule type="containsText" dxfId="256" priority="3" operator="containsText" text="EXTREMO">
      <formula>NOT(ISERROR(SEARCH("EXTREMO",BI13)))</formula>
    </cfRule>
  </conditionalFormatting>
  <conditionalFormatting sqref="BK13:BN15">
    <cfRule type="expression" dxfId="255" priority="4">
      <formula>#REF!="DILIGENCIE EL PLAN DE ACCIÓN"</formula>
    </cfRule>
  </conditionalFormatting>
  <conditionalFormatting sqref="BO13">
    <cfRule type="expression" dxfId="254" priority="14">
      <formula>#REF!="DILIGENCIE EL PLAN DE ACCIÓN"</formula>
    </cfRule>
  </conditionalFormatting>
  <dataValidations count="3">
    <dataValidation type="list" allowBlank="1" showInputMessage="1" showErrorMessage="1" sqref="BI13:BI16" xr:uid="{00000000-0002-0000-0A00-000000000000}">
      <formula1>"EXTREMO,ALTO,MODERADO"</formula1>
    </dataValidation>
    <dataValidation type="list" allowBlank="1" showInputMessage="1" showErrorMessage="1" sqref="BJ13:BJ16" xr:uid="{00000000-0002-0000-0A00-000001000000}">
      <formula1>TRATAMIENTOC</formula1>
    </dataValidation>
    <dataValidation type="list" allowBlank="1" showInputMessage="1" showErrorMessage="1" sqref="E13:E16 G13:G16 I13:I16 K13:K16" xr:uid="{00000000-0002-0000-0A00-000002000000}">
      <formula1>Acción</formula1>
    </dataValidation>
  </dataValidations>
  <hyperlinks>
    <hyperlink ref="BQ14" r:id="rId1" display="https://drive.google.com/file/d/1r6j7gki_9cV31lsKtJE-WCcxkqVi_FEY/view?usp=sharing" xr:uid="{00000000-0004-0000-0A00-000000000000}"/>
    <hyperlink ref="BQ13" r:id="rId2" display="https://drive.google.com/drive/folders/1SgXHT5tkANYUfDKOWcwIN0OpxfY4KGjz?usp=sharing" xr:uid="{00000000-0004-0000-0A00-000001000000}"/>
    <hyperlink ref="BQ15:BQ16" r:id="rId3" display="https://drive.google.com/drive/folders/1Ay6Vy4LiHk_pGR0kFoGGfFBNp12dwE5h?usp=sharing" xr:uid="{00000000-0004-0000-0A00-000002000000}"/>
  </hyperlinks>
  <pageMargins left="0.7" right="0.7" top="0.75" bottom="0.75" header="0.3" footer="0.3"/>
  <pageSetup paperSize="9" scale="10" orientation="portrait" r:id="rId4"/>
  <drawing r:id="rId5"/>
  <legacyDrawing r:id="rId6"/>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1">
    <tabColor rgb="FFFFC000"/>
  </sheetPr>
  <dimension ref="A1:BR68"/>
  <sheetViews>
    <sheetView tabSelected="1" view="pageBreakPreview" topLeftCell="BI15" zoomScale="90" zoomScaleNormal="40" zoomScaleSheetLayoutView="90" workbookViewId="0">
      <selection activeCell="BP17" sqref="BP17:BP18"/>
    </sheetView>
  </sheetViews>
  <sheetFormatPr baseColWidth="10" defaultColWidth="11.42578125" defaultRowHeight="12"/>
  <cols>
    <col min="1" max="1" width="11.42578125" style="10"/>
    <col min="2" max="2" width="13.42578125" style="10" customWidth="1"/>
    <col min="3" max="3" width="6.7109375" style="13" customWidth="1"/>
    <col min="4" max="4" width="20.7109375" style="13" customWidth="1"/>
    <col min="5" max="5" width="14.42578125" style="13" customWidth="1"/>
    <col min="6" max="6" width="2.42578125" style="13" hidden="1" customWidth="1"/>
    <col min="7" max="7" width="14.42578125" style="13" customWidth="1"/>
    <col min="8" max="8" width="2.42578125" style="13" hidden="1" customWidth="1"/>
    <col min="9" max="9" width="26.7109375" style="10" customWidth="1"/>
    <col min="10" max="10" width="2.42578125" style="13" hidden="1" customWidth="1"/>
    <col min="11" max="11" width="29.7109375" style="10" customWidth="1"/>
    <col min="12" max="12" width="4.28515625" style="13" hidden="1" customWidth="1"/>
    <col min="13" max="13" width="5.28515625" style="13" hidden="1" customWidth="1"/>
    <col min="14" max="14" width="19.7109375" style="10" customWidth="1"/>
    <col min="15" max="15" width="17.42578125" style="13" customWidth="1"/>
    <col min="16" max="16" width="9.7109375" style="13" hidden="1" customWidth="1"/>
    <col min="17" max="17" width="10" style="13" customWidth="1"/>
    <col min="18" max="18" width="15.42578125" style="13" customWidth="1"/>
    <col min="19" max="19" width="10" style="13" customWidth="1"/>
    <col min="20" max="20" width="15.7109375" style="13" customWidth="1"/>
    <col min="21" max="21" width="12.42578125" style="13" customWidth="1"/>
    <col min="22" max="22" width="10" style="13" customWidth="1"/>
    <col min="23" max="23" width="13" style="13" customWidth="1"/>
    <col min="24" max="24" width="15.7109375" style="13" customWidth="1"/>
    <col min="25" max="25" width="10" style="13" customWidth="1"/>
    <col min="26" max="26" width="13.28515625" style="13" customWidth="1"/>
    <col min="27" max="35" width="10" style="13" customWidth="1"/>
    <col min="36" max="36" width="2" style="13" hidden="1" customWidth="1"/>
    <col min="37" max="37" width="14.7109375" style="10" customWidth="1"/>
    <col min="38" max="38" width="13.28515625" style="10" customWidth="1"/>
    <col min="39" max="39" width="58.42578125" style="10" customWidth="1"/>
    <col min="40" max="40" width="22.7109375" style="10" customWidth="1"/>
    <col min="41" max="41" width="20.7109375" style="10" customWidth="1"/>
    <col min="42" max="42" width="3.7109375" style="10" hidden="1" customWidth="1"/>
    <col min="43" max="43" width="20.7109375" style="10" customWidth="1"/>
    <col min="44" max="44" width="4" style="10" hidden="1" customWidth="1"/>
    <col min="45" max="45" width="12.28515625" style="10" bestFit="1" customWidth="1"/>
    <col min="46" max="46" width="4.28515625" style="10" hidden="1" customWidth="1"/>
    <col min="47" max="47" width="20.7109375" style="10" customWidth="1"/>
    <col min="48" max="48" width="4.28515625" style="10" hidden="1" customWidth="1"/>
    <col min="49" max="49" width="20.7109375" style="10" customWidth="1"/>
    <col min="50" max="50" width="4.7109375" style="10" hidden="1" customWidth="1"/>
    <col min="51" max="51" width="20.7109375" style="10" customWidth="1"/>
    <col min="52" max="52" width="4.7109375" style="10" hidden="1" customWidth="1"/>
    <col min="53" max="53" width="20.7109375" style="10" customWidth="1"/>
    <col min="54" max="54" width="5.28515625" style="10" hidden="1" customWidth="1"/>
    <col min="55" max="55" width="8.7109375" style="10" hidden="1" customWidth="1"/>
    <col min="56" max="56" width="17" style="10" bestFit="1" customWidth="1"/>
    <col min="57" max="58" width="13.28515625" style="10" customWidth="1"/>
    <col min="59" max="59" width="19" style="10" customWidth="1"/>
    <col min="60" max="61" width="13.28515625" style="10" customWidth="1"/>
    <col min="62" max="62" width="17.42578125" style="10" customWidth="1"/>
    <col min="63" max="63" width="31.42578125" style="10" customWidth="1"/>
    <col min="64" max="64" width="21.28515625" style="10" customWidth="1"/>
    <col min="65" max="65" width="19.42578125" style="10" customWidth="1"/>
    <col min="66" max="66" width="17.42578125" style="10" customWidth="1"/>
    <col min="67" max="67" width="26.42578125" style="10" customWidth="1"/>
    <col min="68" max="68" width="11.42578125" style="10" customWidth="1"/>
    <col min="69" max="69" width="20" style="10" customWidth="1"/>
    <col min="70" max="79" width="11.42578125" style="10" customWidth="1"/>
    <col min="80" max="16384" width="11.42578125" style="10"/>
  </cols>
  <sheetData>
    <row r="1" spans="1:70" ht="12" customHeight="1">
      <c r="A1" s="484"/>
      <c r="B1" s="485"/>
      <c r="C1" s="485"/>
      <c r="D1" s="486"/>
      <c r="E1" s="449" t="s">
        <v>134</v>
      </c>
      <c r="F1" s="449"/>
      <c r="G1" s="449"/>
      <c r="H1" s="449"/>
      <c r="I1" s="449"/>
      <c r="J1" s="449"/>
      <c r="K1" s="449"/>
      <c r="L1" s="449"/>
      <c r="M1" s="449"/>
      <c r="N1" s="449"/>
      <c r="O1" s="449"/>
      <c r="P1" s="449"/>
      <c r="Q1" s="449"/>
      <c r="R1" s="449"/>
      <c r="S1" s="449"/>
      <c r="T1" s="449"/>
      <c r="U1" s="449"/>
      <c r="V1" s="449"/>
      <c r="W1" s="449"/>
      <c r="X1" s="449"/>
      <c r="Y1" s="449"/>
      <c r="Z1" s="449"/>
      <c r="AA1" s="449"/>
      <c r="AB1" s="449"/>
      <c r="AC1" s="449"/>
      <c r="AD1" s="449"/>
      <c r="AE1" s="449"/>
      <c r="AF1" s="449"/>
      <c r="AG1" s="449"/>
      <c r="AH1" s="449"/>
      <c r="AI1" s="449"/>
      <c r="AJ1" s="449"/>
      <c r="AK1" s="449"/>
      <c r="AL1" s="449"/>
      <c r="AM1" s="449"/>
      <c r="AN1" s="449"/>
      <c r="AO1" s="449"/>
      <c r="AP1" s="449"/>
      <c r="AQ1" s="449"/>
      <c r="AR1" s="449"/>
      <c r="AS1" s="449"/>
      <c r="AT1" s="449"/>
      <c r="AU1" s="449"/>
      <c r="AV1" s="449"/>
      <c r="AW1" s="449"/>
      <c r="AX1" s="449"/>
      <c r="AY1" s="449"/>
      <c r="AZ1" s="449"/>
      <c r="BA1" s="449"/>
      <c r="BB1" s="449"/>
      <c r="BC1" s="449"/>
      <c r="BD1" s="449"/>
      <c r="BE1" s="449"/>
      <c r="BF1" s="449"/>
      <c r="BG1" s="449"/>
      <c r="BH1" s="449"/>
      <c r="BI1" s="449"/>
      <c r="BJ1" s="449"/>
      <c r="BK1" s="449"/>
      <c r="BL1" s="449"/>
      <c r="BM1" s="449"/>
      <c r="BN1" s="449"/>
      <c r="BO1" s="449"/>
      <c r="BP1" s="449"/>
      <c r="BQ1" s="449"/>
      <c r="BR1" s="449"/>
    </row>
    <row r="2" spans="1:70">
      <c r="A2" s="487"/>
      <c r="B2" s="488"/>
      <c r="C2" s="488"/>
      <c r="D2" s="489"/>
      <c r="E2" s="449"/>
      <c r="F2" s="449"/>
      <c r="G2" s="449"/>
      <c r="H2" s="449"/>
      <c r="I2" s="449"/>
      <c r="J2" s="449"/>
      <c r="K2" s="449"/>
      <c r="L2" s="449"/>
      <c r="M2" s="449"/>
      <c r="N2" s="449"/>
      <c r="O2" s="449"/>
      <c r="P2" s="449"/>
      <c r="Q2" s="449"/>
      <c r="R2" s="449"/>
      <c r="S2" s="449"/>
      <c r="T2" s="449"/>
      <c r="U2" s="449"/>
      <c r="V2" s="449"/>
      <c r="W2" s="449"/>
      <c r="X2" s="449"/>
      <c r="Y2" s="449"/>
      <c r="Z2" s="449"/>
      <c r="AA2" s="449"/>
      <c r="AB2" s="449"/>
      <c r="AC2" s="449"/>
      <c r="AD2" s="449"/>
      <c r="AE2" s="449"/>
      <c r="AF2" s="449"/>
      <c r="AG2" s="449"/>
      <c r="AH2" s="449"/>
      <c r="AI2" s="449"/>
      <c r="AJ2" s="449"/>
      <c r="AK2" s="449"/>
      <c r="AL2" s="449"/>
      <c r="AM2" s="449"/>
      <c r="AN2" s="449"/>
      <c r="AO2" s="449"/>
      <c r="AP2" s="449"/>
      <c r="AQ2" s="449"/>
      <c r="AR2" s="449"/>
      <c r="AS2" s="449"/>
      <c r="AT2" s="449"/>
      <c r="AU2" s="449"/>
      <c r="AV2" s="449"/>
      <c r="AW2" s="449"/>
      <c r="AX2" s="449"/>
      <c r="AY2" s="449"/>
      <c r="AZ2" s="449"/>
      <c r="BA2" s="449"/>
      <c r="BB2" s="449"/>
      <c r="BC2" s="449"/>
      <c r="BD2" s="449"/>
      <c r="BE2" s="449"/>
      <c r="BF2" s="449"/>
      <c r="BG2" s="449"/>
      <c r="BH2" s="449"/>
      <c r="BI2" s="449"/>
      <c r="BJ2" s="449"/>
      <c r="BK2" s="449"/>
      <c r="BL2" s="449"/>
      <c r="BM2" s="449"/>
      <c r="BN2" s="449"/>
      <c r="BO2" s="449"/>
      <c r="BP2" s="449"/>
      <c r="BQ2" s="449"/>
      <c r="BR2" s="449"/>
    </row>
    <row r="3" spans="1:70" ht="15" customHeight="1">
      <c r="A3" s="487"/>
      <c r="B3" s="488"/>
      <c r="C3" s="488"/>
      <c r="D3" s="489"/>
      <c r="E3" s="495" t="s">
        <v>131</v>
      </c>
      <c r="F3" s="497"/>
      <c r="G3" s="497"/>
      <c r="H3" s="497"/>
      <c r="I3" s="497"/>
      <c r="J3" s="497"/>
      <c r="K3" s="497"/>
      <c r="L3" s="497"/>
      <c r="M3" s="497"/>
      <c r="N3" s="497"/>
      <c r="O3" s="497"/>
      <c r="P3" s="497"/>
      <c r="Q3" s="497"/>
      <c r="R3" s="497"/>
      <c r="S3" s="497"/>
      <c r="T3" s="497"/>
      <c r="U3" s="497"/>
      <c r="V3" s="497"/>
      <c r="W3" s="497"/>
      <c r="X3" s="497"/>
      <c r="Y3" s="497"/>
      <c r="Z3" s="497"/>
      <c r="AA3" s="497"/>
      <c r="AB3" s="497"/>
      <c r="AC3" s="497"/>
      <c r="AD3" s="497"/>
      <c r="AE3" s="496"/>
      <c r="AF3" s="492" t="s">
        <v>132</v>
      </c>
      <c r="AG3" s="493"/>
      <c r="AH3" s="493"/>
      <c r="AI3" s="493"/>
      <c r="AJ3" s="493"/>
      <c r="AK3" s="493"/>
      <c r="AL3" s="493"/>
      <c r="AM3" s="493"/>
      <c r="AN3" s="493"/>
      <c r="AO3" s="493"/>
      <c r="AP3" s="493"/>
      <c r="AQ3" s="493"/>
      <c r="AR3" s="493"/>
      <c r="AS3" s="493"/>
      <c r="AT3" s="493"/>
      <c r="AU3" s="493"/>
      <c r="AV3" s="493"/>
      <c r="AW3" s="494"/>
      <c r="AX3" s="54"/>
      <c r="AY3" s="495" t="s">
        <v>133</v>
      </c>
      <c r="AZ3" s="497"/>
      <c r="BA3" s="497"/>
      <c r="BB3" s="497"/>
      <c r="BC3" s="497"/>
      <c r="BD3" s="497"/>
      <c r="BE3" s="497"/>
      <c r="BF3" s="497"/>
      <c r="BG3" s="497"/>
      <c r="BH3" s="497"/>
      <c r="BI3" s="497"/>
      <c r="BJ3" s="497"/>
      <c r="BK3" s="497"/>
      <c r="BL3" s="497"/>
      <c r="BM3" s="497"/>
      <c r="BN3" s="497"/>
      <c r="BO3" s="497"/>
      <c r="BP3" s="497"/>
      <c r="BQ3" s="497"/>
      <c r="BR3" s="496"/>
    </row>
    <row r="4" spans="1:70" ht="15" customHeight="1">
      <c r="A4" s="478"/>
      <c r="B4" s="490"/>
      <c r="C4" s="490"/>
      <c r="D4" s="491"/>
      <c r="E4" s="498" t="s">
        <v>207</v>
      </c>
      <c r="F4" s="499"/>
      <c r="G4" s="499"/>
      <c r="H4" s="499"/>
      <c r="I4" s="499"/>
      <c r="J4" s="499"/>
      <c r="K4" s="499"/>
      <c r="L4" s="499"/>
      <c r="M4" s="499"/>
      <c r="N4" s="499"/>
      <c r="O4" s="499"/>
      <c r="P4" s="499"/>
      <c r="Q4" s="499"/>
      <c r="R4" s="499"/>
      <c r="S4" s="499"/>
      <c r="T4" s="499"/>
      <c r="U4" s="499"/>
      <c r="V4" s="499"/>
      <c r="W4" s="499"/>
      <c r="X4" s="499"/>
      <c r="Y4" s="499"/>
      <c r="Z4" s="499"/>
      <c r="AA4" s="499"/>
      <c r="AB4" s="499"/>
      <c r="AC4" s="499"/>
      <c r="AD4" s="499"/>
      <c r="AE4" s="500"/>
      <c r="AF4" s="492" t="s">
        <v>208</v>
      </c>
      <c r="AG4" s="493"/>
      <c r="AH4" s="493"/>
      <c r="AI4" s="493"/>
      <c r="AJ4" s="493"/>
      <c r="AK4" s="493"/>
      <c r="AL4" s="493"/>
      <c r="AM4" s="493"/>
      <c r="AN4" s="493"/>
      <c r="AO4" s="493"/>
      <c r="AP4" s="493"/>
      <c r="AQ4" s="493"/>
      <c r="AR4" s="493"/>
      <c r="AS4" s="493"/>
      <c r="AT4" s="493"/>
      <c r="AU4" s="493"/>
      <c r="AV4" s="493"/>
      <c r="AW4" s="494"/>
      <c r="AX4" s="55"/>
      <c r="AY4" s="501" t="s">
        <v>209</v>
      </c>
      <c r="AZ4" s="502"/>
      <c r="BA4" s="502"/>
      <c r="BB4" s="502"/>
      <c r="BC4" s="502"/>
      <c r="BD4" s="502"/>
      <c r="BE4" s="502"/>
      <c r="BF4" s="502"/>
      <c r="BG4" s="502"/>
      <c r="BH4" s="502"/>
      <c r="BI4" s="502"/>
      <c r="BJ4" s="502"/>
      <c r="BK4" s="502"/>
      <c r="BL4" s="502"/>
      <c r="BM4" s="502"/>
      <c r="BN4" s="502"/>
      <c r="BO4" s="502"/>
      <c r="BP4" s="502"/>
      <c r="BQ4" s="502"/>
      <c r="BR4" s="503"/>
    </row>
    <row r="5" spans="1:70" ht="12" customHeight="1">
      <c r="A5" s="495" t="s">
        <v>106</v>
      </c>
      <c r="B5" s="496"/>
      <c r="C5" s="495" t="s">
        <v>130</v>
      </c>
      <c r="D5" s="496"/>
      <c r="E5" s="449" t="s">
        <v>136</v>
      </c>
      <c r="F5" s="449"/>
      <c r="G5" s="449"/>
      <c r="H5" s="449"/>
      <c r="I5" s="449"/>
      <c r="J5" s="449"/>
      <c r="K5" s="449"/>
      <c r="L5" s="449"/>
      <c r="M5" s="449"/>
      <c r="N5" s="449"/>
      <c r="O5" s="449"/>
      <c r="P5" s="449"/>
      <c r="Q5" s="449"/>
      <c r="R5" s="449"/>
      <c r="S5" s="449"/>
      <c r="T5" s="449"/>
      <c r="U5" s="449"/>
      <c r="V5" s="449"/>
      <c r="W5" s="449"/>
      <c r="X5" s="449"/>
      <c r="Y5" s="449"/>
      <c r="Z5" s="449"/>
      <c r="AA5" s="449"/>
      <c r="AB5" s="449"/>
      <c r="AC5" s="449"/>
      <c r="AD5" s="449"/>
      <c r="AE5" s="449"/>
      <c r="AF5" s="449"/>
      <c r="AG5" s="449"/>
      <c r="AH5" s="449"/>
      <c r="AI5" s="449"/>
      <c r="AJ5" s="449"/>
      <c r="AK5" s="449"/>
      <c r="AL5" s="449"/>
      <c r="AM5" s="449"/>
      <c r="AN5" s="449"/>
      <c r="AO5" s="449"/>
      <c r="AP5" s="449"/>
      <c r="AQ5" s="449"/>
      <c r="AR5" s="449"/>
      <c r="AS5" s="449"/>
      <c r="AT5" s="449"/>
      <c r="AU5" s="449"/>
      <c r="AV5" s="449"/>
      <c r="AW5" s="449"/>
      <c r="AX5" s="449"/>
      <c r="AY5" s="449"/>
      <c r="AZ5" s="449"/>
      <c r="BA5" s="449"/>
      <c r="BB5" s="449"/>
      <c r="BC5" s="449"/>
      <c r="BD5" s="449"/>
      <c r="BE5" s="449"/>
      <c r="BF5" s="449"/>
      <c r="BG5" s="449"/>
      <c r="BH5" s="449"/>
      <c r="BI5" s="449"/>
      <c r="BJ5" s="449"/>
      <c r="BK5" s="449"/>
      <c r="BL5" s="449"/>
      <c r="BM5" s="449"/>
      <c r="BN5" s="449"/>
      <c r="BO5" s="449"/>
      <c r="BP5" s="449"/>
      <c r="BQ5" s="449"/>
      <c r="BR5" s="449"/>
    </row>
    <row r="6" spans="1:70">
      <c r="A6" s="498" t="s">
        <v>206</v>
      </c>
      <c r="B6" s="500"/>
      <c r="C6" s="498">
        <v>8</v>
      </c>
      <c r="D6" s="500"/>
      <c r="E6" s="449"/>
      <c r="F6" s="449"/>
      <c r="G6" s="449"/>
      <c r="H6" s="449"/>
      <c r="I6" s="449"/>
      <c r="J6" s="449"/>
      <c r="K6" s="449"/>
      <c r="L6" s="449"/>
      <c r="M6" s="449"/>
      <c r="N6" s="449"/>
      <c r="O6" s="449"/>
      <c r="P6" s="449"/>
      <c r="Q6" s="449"/>
      <c r="R6" s="449"/>
      <c r="S6" s="449"/>
      <c r="T6" s="449"/>
      <c r="U6" s="449"/>
      <c r="V6" s="449"/>
      <c r="W6" s="449"/>
      <c r="X6" s="449"/>
      <c r="Y6" s="449"/>
      <c r="Z6" s="449"/>
      <c r="AA6" s="449"/>
      <c r="AB6" s="449"/>
      <c r="AC6" s="449"/>
      <c r="AD6" s="449"/>
      <c r="AE6" s="449"/>
      <c r="AF6" s="449"/>
      <c r="AG6" s="449"/>
      <c r="AH6" s="449"/>
      <c r="AI6" s="449"/>
      <c r="AJ6" s="449"/>
      <c r="AK6" s="449"/>
      <c r="AL6" s="449"/>
      <c r="AM6" s="449"/>
      <c r="AN6" s="449"/>
      <c r="AO6" s="449"/>
      <c r="AP6" s="449"/>
      <c r="AQ6" s="449"/>
      <c r="AR6" s="449"/>
      <c r="AS6" s="449"/>
      <c r="AT6" s="449"/>
      <c r="AU6" s="449"/>
      <c r="AV6" s="449"/>
      <c r="AW6" s="449"/>
      <c r="AX6" s="449"/>
      <c r="AY6" s="449"/>
      <c r="AZ6" s="449"/>
      <c r="BA6" s="449"/>
      <c r="BB6" s="449"/>
      <c r="BC6" s="449"/>
      <c r="BD6" s="449"/>
      <c r="BE6" s="449"/>
      <c r="BF6" s="449"/>
      <c r="BG6" s="449"/>
      <c r="BH6" s="449"/>
      <c r="BI6" s="449"/>
      <c r="BJ6" s="449"/>
      <c r="BK6" s="449"/>
      <c r="BL6" s="449"/>
      <c r="BM6" s="449"/>
      <c r="BN6" s="449"/>
      <c r="BO6" s="449"/>
      <c r="BP6" s="449"/>
      <c r="BQ6" s="449"/>
      <c r="BR6" s="449"/>
    </row>
    <row r="7" spans="1:70">
      <c r="A7" s="26"/>
      <c r="B7" s="26"/>
      <c r="C7" s="47"/>
      <c r="D7" s="47"/>
      <c r="E7" s="47"/>
      <c r="F7" s="47"/>
      <c r="G7" s="47"/>
      <c r="H7" s="47"/>
      <c r="I7" s="26"/>
      <c r="J7" s="47"/>
      <c r="K7" s="26"/>
      <c r="L7" s="47"/>
      <c r="M7" s="47"/>
      <c r="N7" s="26"/>
      <c r="O7" s="47"/>
      <c r="P7" s="47"/>
      <c r="Q7" s="47"/>
      <c r="R7" s="47"/>
      <c r="S7" s="47"/>
      <c r="T7" s="47"/>
      <c r="U7" s="47"/>
      <c r="V7" s="47"/>
      <c r="W7" s="47"/>
      <c r="X7" s="47"/>
      <c r="Y7" s="47"/>
      <c r="Z7" s="47"/>
      <c r="AA7" s="47"/>
      <c r="AB7" s="47"/>
      <c r="AC7" s="47"/>
      <c r="AD7" s="47"/>
      <c r="AE7" s="47"/>
      <c r="AF7" s="47"/>
      <c r="AG7" s="47"/>
      <c r="AH7" s="47"/>
      <c r="AI7" s="47"/>
      <c r="AJ7" s="47"/>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row>
    <row r="8" spans="1:70" ht="21" customHeight="1">
      <c r="A8" s="447" t="s">
        <v>489</v>
      </c>
      <c r="B8" s="447"/>
      <c r="C8" s="447"/>
      <c r="D8" s="447"/>
      <c r="E8" s="451" t="s">
        <v>538</v>
      </c>
      <c r="F8" s="447"/>
      <c r="G8" s="447"/>
      <c r="H8" s="447"/>
      <c r="I8" s="447"/>
      <c r="J8" s="47"/>
      <c r="K8" s="26"/>
      <c r="L8" s="47"/>
      <c r="M8" s="47"/>
      <c r="N8" s="26"/>
      <c r="O8" s="47"/>
      <c r="P8" s="47"/>
      <c r="Q8" s="47"/>
      <c r="R8" s="47"/>
      <c r="S8" s="47"/>
      <c r="T8" s="47"/>
      <c r="U8" s="47"/>
      <c r="V8" s="47"/>
      <c r="W8" s="47"/>
      <c r="X8" s="47"/>
      <c r="Y8" s="47"/>
      <c r="Z8" s="47"/>
      <c r="AA8" s="47"/>
      <c r="AB8" s="47"/>
      <c r="AC8" s="47"/>
      <c r="AD8" s="47"/>
      <c r="AE8" s="47"/>
      <c r="AF8" s="47"/>
      <c r="AG8" s="47"/>
      <c r="AH8" s="47"/>
      <c r="AI8" s="47"/>
      <c r="AJ8" s="47"/>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row>
    <row r="9" spans="1:70" ht="12.75" thickBot="1">
      <c r="A9" s="26"/>
      <c r="B9" s="26"/>
      <c r="C9" s="47"/>
      <c r="D9" s="47"/>
      <c r="E9" s="47"/>
      <c r="F9" s="47"/>
      <c r="G9" s="47"/>
      <c r="H9" s="47"/>
      <c r="I9" s="26"/>
      <c r="J9" s="47"/>
      <c r="K9" s="26"/>
      <c r="L9" s="47"/>
      <c r="M9" s="47"/>
      <c r="N9" s="26"/>
      <c r="O9" s="47"/>
      <c r="P9" s="47"/>
      <c r="Q9" s="47"/>
      <c r="R9" s="47"/>
      <c r="S9" s="47"/>
      <c r="T9" s="47"/>
      <c r="U9" s="47"/>
      <c r="V9" s="47"/>
      <c r="W9" s="47"/>
      <c r="X9" s="47"/>
      <c r="Y9" s="47"/>
      <c r="Z9" s="47"/>
      <c r="AA9" s="47"/>
      <c r="AB9" s="47"/>
      <c r="AC9" s="47"/>
      <c r="AD9" s="47"/>
      <c r="AE9" s="47"/>
      <c r="AF9" s="47"/>
      <c r="AG9" s="47"/>
      <c r="AH9" s="47"/>
      <c r="AI9" s="47"/>
      <c r="AJ9" s="47"/>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c r="BM9" s="26"/>
      <c r="BN9" s="26"/>
      <c r="BO9" s="26"/>
      <c r="BP9" s="26"/>
      <c r="BQ9" s="26"/>
      <c r="BR9" s="26"/>
    </row>
    <row r="10" spans="1:70" ht="11.85" customHeight="1" thickBot="1">
      <c r="A10" s="452" t="s">
        <v>0</v>
      </c>
      <c r="B10" s="455" t="s">
        <v>1</v>
      </c>
      <c r="C10" s="455" t="s">
        <v>213</v>
      </c>
      <c r="D10" s="468" t="s">
        <v>54</v>
      </c>
      <c r="E10" s="469"/>
      <c r="F10" s="469"/>
      <c r="G10" s="469"/>
      <c r="H10" s="469"/>
      <c r="I10" s="469"/>
      <c r="J10" s="469"/>
      <c r="K10" s="470"/>
      <c r="L10" s="83"/>
      <c r="M10" s="84"/>
      <c r="N10" s="410" t="s">
        <v>223</v>
      </c>
      <c r="O10" s="411"/>
      <c r="P10" s="411"/>
      <c r="Q10" s="411"/>
      <c r="R10" s="411"/>
      <c r="S10" s="411"/>
      <c r="T10" s="411"/>
      <c r="U10" s="411"/>
      <c r="V10" s="411"/>
      <c r="W10" s="411"/>
      <c r="X10" s="411"/>
      <c r="Y10" s="411"/>
      <c r="Z10" s="411"/>
      <c r="AA10" s="411"/>
      <c r="AB10" s="411"/>
      <c r="AC10" s="411"/>
      <c r="AD10" s="411"/>
      <c r="AE10" s="411"/>
      <c r="AF10" s="411"/>
      <c r="AG10" s="411"/>
      <c r="AH10" s="411"/>
      <c r="AI10" s="411"/>
      <c r="AJ10" s="411"/>
      <c r="AK10" s="411"/>
      <c r="AL10" s="411"/>
      <c r="AM10" s="411"/>
      <c r="AN10" s="411"/>
      <c r="AO10" s="411"/>
      <c r="AP10" s="411"/>
      <c r="AQ10" s="411"/>
      <c r="AR10" s="411"/>
      <c r="AS10" s="411"/>
      <c r="AT10" s="411"/>
      <c r="AU10" s="411"/>
      <c r="AV10" s="411"/>
      <c r="AW10" s="411"/>
      <c r="AX10" s="411"/>
      <c r="AY10" s="411"/>
      <c r="AZ10" s="411"/>
      <c r="BA10" s="411"/>
      <c r="BB10" s="411"/>
      <c r="BC10" s="411"/>
      <c r="BD10" s="411"/>
      <c r="BE10" s="411"/>
      <c r="BF10" s="411"/>
      <c r="BG10" s="411"/>
      <c r="BH10" s="412"/>
      <c r="BI10" s="193"/>
      <c r="BJ10" s="406" t="s">
        <v>50</v>
      </c>
      <c r="BK10" s="407"/>
      <c r="BL10" s="407"/>
      <c r="BM10" s="407"/>
      <c r="BN10" s="407"/>
      <c r="BO10" s="408"/>
      <c r="BP10" s="408"/>
      <c r="BQ10" s="408"/>
      <c r="BR10" s="409"/>
    </row>
    <row r="11" spans="1:70" ht="11.85" customHeight="1" thickBot="1">
      <c r="A11" s="453"/>
      <c r="B11" s="456"/>
      <c r="C11" s="456"/>
      <c r="D11" s="474" t="s">
        <v>210</v>
      </c>
      <c r="E11" s="471" t="s">
        <v>227</v>
      </c>
      <c r="F11" s="472"/>
      <c r="G11" s="472"/>
      <c r="H11" s="472"/>
      <c r="I11" s="472"/>
      <c r="J11" s="472"/>
      <c r="K11" s="473"/>
      <c r="L11" s="83"/>
      <c r="M11" s="84"/>
      <c r="N11" s="427" t="s">
        <v>226</v>
      </c>
      <c r="O11" s="428"/>
      <c r="P11" s="429"/>
      <c r="Q11" s="410" t="s">
        <v>414</v>
      </c>
      <c r="R11" s="411"/>
      <c r="S11" s="411"/>
      <c r="T11" s="411"/>
      <c r="U11" s="411"/>
      <c r="V11" s="411"/>
      <c r="W11" s="411"/>
      <c r="X11" s="411"/>
      <c r="Y11" s="411"/>
      <c r="Z11" s="411"/>
      <c r="AA11" s="411"/>
      <c r="AB11" s="411"/>
      <c r="AC11" s="411"/>
      <c r="AD11" s="411"/>
      <c r="AE11" s="411"/>
      <c r="AF11" s="411"/>
      <c r="AG11" s="411"/>
      <c r="AH11" s="411"/>
      <c r="AI11" s="411"/>
      <c r="AJ11" s="411"/>
      <c r="AK11" s="412"/>
      <c r="AL11" s="476" t="s">
        <v>225</v>
      </c>
      <c r="AM11" s="476" t="s">
        <v>137</v>
      </c>
      <c r="AN11" s="410" t="s">
        <v>228</v>
      </c>
      <c r="AO11" s="411"/>
      <c r="AP11" s="411"/>
      <c r="AQ11" s="411"/>
      <c r="AR11" s="411"/>
      <c r="AS11" s="411"/>
      <c r="AT11" s="411"/>
      <c r="AU11" s="411"/>
      <c r="AV11" s="411"/>
      <c r="AW11" s="411"/>
      <c r="AX11" s="411"/>
      <c r="AY11" s="411"/>
      <c r="AZ11" s="411"/>
      <c r="BA11" s="411"/>
      <c r="BB11" s="411"/>
      <c r="BC11" s="411"/>
      <c r="BD11" s="411"/>
      <c r="BE11" s="411"/>
      <c r="BF11" s="412"/>
      <c r="BG11" s="413" t="s">
        <v>42</v>
      </c>
      <c r="BH11" s="414"/>
      <c r="BI11" s="94"/>
      <c r="BJ11" s="415" t="s">
        <v>50</v>
      </c>
      <c r="BK11" s="435" t="s">
        <v>51</v>
      </c>
      <c r="BL11" s="436"/>
      <c r="BM11" s="436"/>
      <c r="BN11" s="436"/>
      <c r="BO11" s="415" t="s">
        <v>211</v>
      </c>
      <c r="BP11" s="415" t="s">
        <v>283</v>
      </c>
      <c r="BQ11" s="415" t="s">
        <v>231</v>
      </c>
      <c r="BR11" s="417" t="s">
        <v>52</v>
      </c>
    </row>
    <row r="12" spans="1:70" s="11" customFormat="1" ht="87" customHeight="1" thickBot="1">
      <c r="A12" s="454"/>
      <c r="B12" s="457"/>
      <c r="C12" s="458"/>
      <c r="D12" s="475"/>
      <c r="E12" s="87" t="s">
        <v>219</v>
      </c>
      <c r="F12" s="88" t="s">
        <v>281</v>
      </c>
      <c r="G12" s="87" t="s">
        <v>220</v>
      </c>
      <c r="H12" s="88" t="s">
        <v>281</v>
      </c>
      <c r="I12" s="87" t="s">
        <v>221</v>
      </c>
      <c r="J12" s="89" t="s">
        <v>281</v>
      </c>
      <c r="K12" s="90" t="s">
        <v>222</v>
      </c>
      <c r="L12" s="91" t="s">
        <v>281</v>
      </c>
      <c r="M12" s="92" t="s">
        <v>282</v>
      </c>
      <c r="N12" s="86" t="s">
        <v>212</v>
      </c>
      <c r="O12" s="86" t="s">
        <v>138</v>
      </c>
      <c r="P12" s="86" t="s">
        <v>44</v>
      </c>
      <c r="Q12" s="168" t="s">
        <v>139</v>
      </c>
      <c r="R12" s="168" t="s">
        <v>140</v>
      </c>
      <c r="S12" s="168" t="s">
        <v>141</v>
      </c>
      <c r="T12" s="168" t="s">
        <v>142</v>
      </c>
      <c r="U12" s="169" t="s">
        <v>143</v>
      </c>
      <c r="V12" s="170" t="s">
        <v>144</v>
      </c>
      <c r="W12" s="170" t="s">
        <v>145</v>
      </c>
      <c r="X12" s="170" t="s">
        <v>146</v>
      </c>
      <c r="Y12" s="170" t="s">
        <v>147</v>
      </c>
      <c r="Z12" s="170" t="s">
        <v>148</v>
      </c>
      <c r="AA12" s="170" t="s">
        <v>149</v>
      </c>
      <c r="AB12" s="170" t="s">
        <v>150</v>
      </c>
      <c r="AC12" s="170" t="s">
        <v>151</v>
      </c>
      <c r="AD12" s="170" t="s">
        <v>152</v>
      </c>
      <c r="AE12" s="170" t="s">
        <v>153</v>
      </c>
      <c r="AF12" s="170" t="s">
        <v>154</v>
      </c>
      <c r="AG12" s="170" t="s">
        <v>155</v>
      </c>
      <c r="AH12" s="170" t="s">
        <v>156</v>
      </c>
      <c r="AI12" s="170" t="s">
        <v>157</v>
      </c>
      <c r="AJ12" s="171" t="s">
        <v>158</v>
      </c>
      <c r="AK12" s="171" t="s">
        <v>224</v>
      </c>
      <c r="AL12" s="477"/>
      <c r="AM12" s="477"/>
      <c r="AN12" s="172" t="s">
        <v>43</v>
      </c>
      <c r="AO12" s="173" t="s">
        <v>159</v>
      </c>
      <c r="AP12" s="171" t="s">
        <v>158</v>
      </c>
      <c r="AQ12" s="171" t="s">
        <v>160</v>
      </c>
      <c r="AR12" s="171" t="s">
        <v>158</v>
      </c>
      <c r="AS12" s="171" t="s">
        <v>161</v>
      </c>
      <c r="AT12" s="171" t="s">
        <v>158</v>
      </c>
      <c r="AU12" s="171" t="s">
        <v>162</v>
      </c>
      <c r="AV12" s="171" t="s">
        <v>158</v>
      </c>
      <c r="AW12" s="171" t="s">
        <v>163</v>
      </c>
      <c r="AX12" s="171" t="s">
        <v>158</v>
      </c>
      <c r="AY12" s="171" t="s">
        <v>164</v>
      </c>
      <c r="AZ12" s="171" t="s">
        <v>158</v>
      </c>
      <c r="BA12" s="171" t="s">
        <v>488</v>
      </c>
      <c r="BB12" s="171" t="s">
        <v>158</v>
      </c>
      <c r="BC12" s="171" t="s">
        <v>166</v>
      </c>
      <c r="BD12" s="171" t="s">
        <v>229</v>
      </c>
      <c r="BE12" s="171" t="s">
        <v>167</v>
      </c>
      <c r="BF12" s="171" t="s">
        <v>168</v>
      </c>
      <c r="BG12" s="93" t="s">
        <v>135</v>
      </c>
      <c r="BH12" s="94" t="s">
        <v>3</v>
      </c>
      <c r="BI12" s="209" t="s">
        <v>544</v>
      </c>
      <c r="BJ12" s="440"/>
      <c r="BK12" s="85" t="s">
        <v>230</v>
      </c>
      <c r="BL12" s="134" t="s">
        <v>486</v>
      </c>
      <c r="BM12" s="95" t="s">
        <v>482</v>
      </c>
      <c r="BN12" s="177" t="s">
        <v>487</v>
      </c>
      <c r="BO12" s="416"/>
      <c r="BP12" s="416"/>
      <c r="BQ12" s="416"/>
      <c r="BR12" s="418"/>
    </row>
    <row r="13" spans="1:70" ht="81" customHeight="1">
      <c r="A13" s="462" t="s">
        <v>98</v>
      </c>
      <c r="B13" s="462" t="s">
        <v>620</v>
      </c>
      <c r="C13" s="465" t="s">
        <v>6</v>
      </c>
      <c r="D13" s="430" t="s">
        <v>621</v>
      </c>
      <c r="E13" s="402" t="s">
        <v>179</v>
      </c>
      <c r="F13" s="393"/>
      <c r="G13" s="402" t="s">
        <v>179</v>
      </c>
      <c r="H13" s="393"/>
      <c r="I13" s="402" t="s">
        <v>179</v>
      </c>
      <c r="J13" s="396"/>
      <c r="K13" s="402" t="s">
        <v>179</v>
      </c>
      <c r="L13" s="399">
        <f>IF(K13="SI",25%,0%)</f>
        <v>0.25</v>
      </c>
      <c r="M13" s="399">
        <f>F13+H13+J13+L13</f>
        <v>0.25</v>
      </c>
      <c r="N13" s="387" t="s">
        <v>478</v>
      </c>
      <c r="O13" s="448" t="str">
        <f>+IF(N13="NO SE HA PRESENTADO EN LOS ULTIMOS 5 AÑOS","RARA VEZ",IF(N13="AL MENOS 1 VEZ EN LOS ULTIMOS 5 AÑOS","IMPROBABLE",IF(N13="AL MENOS 1 VEZ EN LOS ULTIMOS 2 AÑOS","POSIBLE",IF(N13="AL MENOS 1 VEZ EN EL ULTIMO AÑO","PROBABLE",IF(N13="MAS DE 1 VEZ AL AÑO","CASI SEGURO","ERROR")))))</f>
        <v>RARA VEZ</v>
      </c>
      <c r="P13" s="387" t="str">
        <f>+IF(O13="RARA VEZ","20%",IF(O13="IMPROBABLE","40%",IF(O13="POSIBLE","60%",IF(O13="PROBABLE","80%",IF(O13="CASI SEGURO","100%","ERROR")))))</f>
        <v>20%</v>
      </c>
      <c r="Q13" s="387" t="s">
        <v>179</v>
      </c>
      <c r="R13" s="387" t="s">
        <v>179</v>
      </c>
      <c r="S13" s="387" t="s">
        <v>179</v>
      </c>
      <c r="T13" s="387" t="s">
        <v>179</v>
      </c>
      <c r="U13" s="387" t="s">
        <v>179</v>
      </c>
      <c r="V13" s="387" t="s">
        <v>179</v>
      </c>
      <c r="W13" s="387" t="s">
        <v>179</v>
      </c>
      <c r="X13" s="387" t="s">
        <v>179</v>
      </c>
      <c r="Y13" s="387" t="s">
        <v>179</v>
      </c>
      <c r="Z13" s="387" t="s">
        <v>179</v>
      </c>
      <c r="AA13" s="387" t="s">
        <v>179</v>
      </c>
      <c r="AB13" s="387" t="s">
        <v>179</v>
      </c>
      <c r="AC13" s="387" t="s">
        <v>179</v>
      </c>
      <c r="AD13" s="387" t="s">
        <v>179</v>
      </c>
      <c r="AE13" s="387" t="s">
        <v>189</v>
      </c>
      <c r="AF13" s="387" t="s">
        <v>189</v>
      </c>
      <c r="AG13" s="387" t="s">
        <v>179</v>
      </c>
      <c r="AH13" s="387" t="s">
        <v>179</v>
      </c>
      <c r="AI13" s="387" t="s">
        <v>189</v>
      </c>
      <c r="AJ13" s="391">
        <f>COUNTIF(Q13:AI15,"SI")</f>
        <v>16</v>
      </c>
      <c r="AK13" s="481" t="str">
        <f t="shared" ref="AK13" si="0">+IF(AND(AJ13&gt;0,AJ13&lt;6),"MODERADO",IF(AJ13&gt;=12,"CATASTRÓFICO",IF(AND(AJ13&gt;5,AJ13&lt;12),"MAYOR","")))</f>
        <v>CATASTRÓFICO</v>
      </c>
      <c r="AL13" s="478"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216" t="s">
        <v>622</v>
      </c>
      <c r="AN13" s="300" t="s">
        <v>623</v>
      </c>
      <c r="AO13" s="190" t="s">
        <v>172</v>
      </c>
      <c r="AP13" s="190">
        <f>IF(AO13="Asignado",15,0)</f>
        <v>15</v>
      </c>
      <c r="AQ13" s="190" t="s">
        <v>173</v>
      </c>
      <c r="AR13" s="190">
        <f>IF(AQ13="Adecuado",15,0)</f>
        <v>15</v>
      </c>
      <c r="AS13" s="190" t="s">
        <v>174</v>
      </c>
      <c r="AT13" s="190">
        <f>IF(AS13="Oportuna",15,0)</f>
        <v>15</v>
      </c>
      <c r="AU13" s="190" t="s">
        <v>175</v>
      </c>
      <c r="AV13" s="190">
        <f>IF(AU13="Prevenir",15,IF(AU13="Detectar",10,0))</f>
        <v>15</v>
      </c>
      <c r="AW13" s="190" t="s">
        <v>176</v>
      </c>
      <c r="AX13" s="190">
        <f>IF(AW13="Confiable",15,0)</f>
        <v>15</v>
      </c>
      <c r="AY13" s="190" t="s">
        <v>177</v>
      </c>
      <c r="AZ13" s="190">
        <f>IF(AY13="Se investigan y resuelven oportunamente",15,0)</f>
        <v>15</v>
      </c>
      <c r="BA13" s="190" t="s">
        <v>178</v>
      </c>
      <c r="BB13" s="165">
        <f>IF(BA13="Completa",10,IF(BA13="Incompleta",5,0))</f>
        <v>10</v>
      </c>
      <c r="BC13" s="165">
        <f>BB13+AZ13+AX13+AV13+AT13+AR13+AP13</f>
        <v>100</v>
      </c>
      <c r="BD13" s="174" t="str">
        <f>IF(BC13&gt;95,"FUERTE",IF(AND(BC13&lt;95.01,BC13&gt;85.02),"MODERADO",IF(AND(BC13&lt;85.01,BC13&gt;1),"DEBIL","ESTABLECER CONTROL")))</f>
        <v>FUERTE</v>
      </c>
      <c r="BE13" s="425">
        <f>AVERAGE(BC13:BC15)</f>
        <v>100</v>
      </c>
      <c r="BF13" s="422" t="str">
        <f>IF(BE13&gt;95,"FUERTE",IF(AND(BE13&lt;95.01,BE13&gt;85.02),"MODERADO",IF(AND(BE13&lt;85.01,BE13&gt;1),"DEBIL","0")))</f>
        <v>FUERTE</v>
      </c>
      <c r="BG13" s="42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21" t="str">
        <f>AK13</f>
        <v>CATASTRÓFICO</v>
      </c>
      <c r="BI13" s="421" t="s">
        <v>545</v>
      </c>
      <c r="BJ13" s="437" t="s">
        <v>280</v>
      </c>
      <c r="BK13" s="179" t="s">
        <v>624</v>
      </c>
      <c r="BL13" s="218" t="s">
        <v>625</v>
      </c>
      <c r="BM13" s="207">
        <v>46174</v>
      </c>
      <c r="BN13" s="207">
        <v>46371</v>
      </c>
      <c r="BO13" s="443" t="s">
        <v>626</v>
      </c>
      <c r="BP13" s="795">
        <v>46142</v>
      </c>
      <c r="BQ13" s="136" t="s">
        <v>830</v>
      </c>
      <c r="BR13" s="167" t="s">
        <v>76</v>
      </c>
    </row>
    <row r="14" spans="1:70" ht="84.75" customHeight="1">
      <c r="A14" s="463"/>
      <c r="B14" s="463"/>
      <c r="C14" s="466"/>
      <c r="D14" s="431"/>
      <c r="E14" s="403"/>
      <c r="F14" s="394"/>
      <c r="G14" s="403"/>
      <c r="H14" s="394"/>
      <c r="I14" s="403"/>
      <c r="J14" s="397"/>
      <c r="K14" s="403"/>
      <c r="L14" s="400"/>
      <c r="M14" s="400"/>
      <c r="N14" s="388"/>
      <c r="O14" s="449"/>
      <c r="P14" s="388"/>
      <c r="Q14" s="388"/>
      <c r="R14" s="388"/>
      <c r="S14" s="388"/>
      <c r="T14" s="388"/>
      <c r="U14" s="388"/>
      <c r="V14" s="388"/>
      <c r="W14" s="388"/>
      <c r="X14" s="388"/>
      <c r="Y14" s="388"/>
      <c r="Z14" s="388"/>
      <c r="AA14" s="388"/>
      <c r="AB14" s="388"/>
      <c r="AC14" s="388"/>
      <c r="AD14" s="388"/>
      <c r="AE14" s="388"/>
      <c r="AF14" s="388"/>
      <c r="AG14" s="388"/>
      <c r="AH14" s="388"/>
      <c r="AI14" s="388"/>
      <c r="AJ14" s="391"/>
      <c r="AK14" s="482"/>
      <c r="AL14" s="479"/>
      <c r="AM14" s="186" t="s">
        <v>627</v>
      </c>
      <c r="AN14" s="301" t="s">
        <v>628</v>
      </c>
      <c r="AO14" s="12" t="s">
        <v>172</v>
      </c>
      <c r="AP14" s="12">
        <f t="shared" ref="AP14:AP18" si="1">IF(AO14="Asignado",15,0)</f>
        <v>15</v>
      </c>
      <c r="AQ14" s="12" t="s">
        <v>173</v>
      </c>
      <c r="AR14" s="12">
        <f>IF(AQ14="Adecuado",15,0)</f>
        <v>15</v>
      </c>
      <c r="AS14" s="12" t="s">
        <v>174</v>
      </c>
      <c r="AT14" s="12">
        <f>IF(AS14="Oportuna",15,0)</f>
        <v>15</v>
      </c>
      <c r="AU14" s="12" t="s">
        <v>175</v>
      </c>
      <c r="AV14" s="12">
        <f>IF(AU14="Prevenir",15,IF(AU14="Detectar",10,0))</f>
        <v>15</v>
      </c>
      <c r="AW14" s="12" t="s">
        <v>176</v>
      </c>
      <c r="AX14" s="12">
        <f>IF(AW14="Confiable",15,0)</f>
        <v>15</v>
      </c>
      <c r="AY14" s="12" t="s">
        <v>177</v>
      </c>
      <c r="AZ14" s="12">
        <f>IF(AY14="Se investigan y resuelven oportunamente",15,0)</f>
        <v>15</v>
      </c>
      <c r="BA14" s="12" t="s">
        <v>178</v>
      </c>
      <c r="BB14" s="132">
        <f t="shared" ref="BB14:BB18" si="2">IF(BA14="Completa",10,IF(BA14="Incompleta",5,0))</f>
        <v>10</v>
      </c>
      <c r="BC14" s="132">
        <f t="shared" ref="BC14:BC18" si="3">BB14+AZ14+AX14+AV14+AT14+AR14+AP14</f>
        <v>100</v>
      </c>
      <c r="BD14" s="175" t="str">
        <f>IF(BC14&gt;95,"FUERTE",IF(AND(BC14&lt;95.01,BC14&gt;85.02),"MODERADO",IF(AND(BC14&lt;85.01,BC14&gt;1),"DEBIL","ESTABLECER CONTROL")))</f>
        <v>FUERTE</v>
      </c>
      <c r="BE14" s="425"/>
      <c r="BF14" s="422"/>
      <c r="BG14" s="422"/>
      <c r="BH14" s="422"/>
      <c r="BI14" s="438"/>
      <c r="BJ14" s="391"/>
      <c r="BK14" s="218" t="s">
        <v>629</v>
      </c>
      <c r="BL14" s="218" t="s">
        <v>625</v>
      </c>
      <c r="BM14" s="207">
        <v>46174</v>
      </c>
      <c r="BN14" s="207">
        <v>46371</v>
      </c>
      <c r="BO14" s="444"/>
      <c r="BP14" s="796">
        <v>46142</v>
      </c>
      <c r="BQ14" s="219" t="s">
        <v>831</v>
      </c>
      <c r="BR14" s="220" t="s">
        <v>76</v>
      </c>
    </row>
    <row r="15" spans="1:70" ht="80.099999999999994" customHeight="1" thickBot="1">
      <c r="A15" s="463"/>
      <c r="B15" s="463"/>
      <c r="C15" s="467"/>
      <c r="D15" s="432"/>
      <c r="E15" s="404"/>
      <c r="F15" s="395"/>
      <c r="G15" s="404"/>
      <c r="H15" s="395"/>
      <c r="I15" s="404"/>
      <c r="J15" s="398"/>
      <c r="K15" s="404"/>
      <c r="L15" s="401"/>
      <c r="M15" s="401"/>
      <c r="N15" s="389"/>
      <c r="O15" s="450"/>
      <c r="P15" s="389"/>
      <c r="Q15" s="405"/>
      <c r="R15" s="405"/>
      <c r="S15" s="405"/>
      <c r="T15" s="405"/>
      <c r="U15" s="405"/>
      <c r="V15" s="405"/>
      <c r="W15" s="405"/>
      <c r="X15" s="405"/>
      <c r="Y15" s="405"/>
      <c r="Z15" s="405"/>
      <c r="AA15" s="405"/>
      <c r="AB15" s="405"/>
      <c r="AC15" s="405"/>
      <c r="AD15" s="405"/>
      <c r="AE15" s="405"/>
      <c r="AF15" s="405"/>
      <c r="AG15" s="405"/>
      <c r="AH15" s="405"/>
      <c r="AI15" s="405"/>
      <c r="AJ15" s="392"/>
      <c r="AK15" s="483"/>
      <c r="AL15" s="480"/>
      <c r="AM15" s="204" t="s">
        <v>630</v>
      </c>
      <c r="AN15" s="302" t="s">
        <v>631</v>
      </c>
      <c r="AO15" s="12" t="s">
        <v>172</v>
      </c>
      <c r="AP15" s="12">
        <f t="shared" si="1"/>
        <v>15</v>
      </c>
      <c r="AQ15" s="12" t="s">
        <v>173</v>
      </c>
      <c r="AR15" s="12">
        <f>IF(AQ15="Adecuado",15,0)</f>
        <v>15</v>
      </c>
      <c r="AS15" s="12" t="s">
        <v>174</v>
      </c>
      <c r="AT15" s="12">
        <f>IF(AS15="Oportuna",15,0)</f>
        <v>15</v>
      </c>
      <c r="AU15" s="12" t="s">
        <v>175</v>
      </c>
      <c r="AV15" s="12">
        <f>IF(AU15="Prevenir",15,IF(AU15="Detectar",10,0))</f>
        <v>15</v>
      </c>
      <c r="AW15" s="12" t="s">
        <v>176</v>
      </c>
      <c r="AX15" s="189">
        <f>IF(AW15="Confiable",15,0)</f>
        <v>15</v>
      </c>
      <c r="AY15" s="189" t="s">
        <v>177</v>
      </c>
      <c r="AZ15" s="189">
        <f>IF(AY15="Se investigan y resuelven oportunamente",15,0)</f>
        <v>15</v>
      </c>
      <c r="BA15" s="189" t="s">
        <v>178</v>
      </c>
      <c r="BB15" s="166">
        <f t="shared" si="2"/>
        <v>10</v>
      </c>
      <c r="BC15" s="166">
        <f t="shared" si="3"/>
        <v>100</v>
      </c>
      <c r="BD15" s="176" t="str">
        <f t="shared" ref="BD15:BD18" si="4">IF(BC15&gt;95,"FUERTE",IF(AND(BC15&lt;95.01,BC15&gt;85.02),"MODERADO",IF(AND(BC15&lt;85.01,BC15&gt;1),"DEBIL","ESTABLECER CONTROL")))</f>
        <v>FUERTE</v>
      </c>
      <c r="BE15" s="426"/>
      <c r="BF15" s="423"/>
      <c r="BG15" s="423"/>
      <c r="BH15" s="423"/>
      <c r="BI15" s="439"/>
      <c r="BJ15" s="392"/>
      <c r="BK15" s="201" t="s">
        <v>632</v>
      </c>
      <c r="BL15" s="228" t="s">
        <v>633</v>
      </c>
      <c r="BM15" s="229">
        <v>46174</v>
      </c>
      <c r="BN15" s="229">
        <v>46371</v>
      </c>
      <c r="BO15" s="445"/>
      <c r="BP15" s="801">
        <v>46142</v>
      </c>
      <c r="BQ15" s="230" t="s">
        <v>832</v>
      </c>
      <c r="BR15" s="231" t="s">
        <v>76</v>
      </c>
    </row>
    <row r="16" spans="1:70" ht="84" customHeight="1">
      <c r="A16" s="463"/>
      <c r="B16" s="463"/>
      <c r="C16" s="465" t="s">
        <v>541</v>
      </c>
      <c r="D16" s="520" t="s">
        <v>634</v>
      </c>
      <c r="E16" s="402" t="s">
        <v>179</v>
      </c>
      <c r="F16" s="393"/>
      <c r="G16" s="402" t="s">
        <v>179</v>
      </c>
      <c r="H16" s="393"/>
      <c r="I16" s="402" t="s">
        <v>179</v>
      </c>
      <c r="J16" s="393"/>
      <c r="K16" s="402" t="s">
        <v>179</v>
      </c>
      <c r="L16" s="399">
        <f t="shared" ref="L16" si="5">IF(K16="SI",25%,0%)</f>
        <v>0.25</v>
      </c>
      <c r="M16" s="399">
        <f t="shared" ref="M16" si="6">F16+H16+J16+L16</f>
        <v>0.25</v>
      </c>
      <c r="N16" s="387" t="s">
        <v>478</v>
      </c>
      <c r="O16" s="448" t="str">
        <f>+IF(N16="NO SE HA PRESENTADO EN LOS UlTIMOS 5 AÑOS","RARA VEZ",IF(N16="AL MENOS 1 VEZ EN LOS ULTIMOS 5 AÑOS","IMPROBABLE",IF(N16="AL MENOS 1 VEZ EN LOS ULTIMOS 2 AÑOS","POSIBLE",IF(N16="AL MENOS 1 VEZ EN EL ULTIMO AÑO","PROBABLE",IF(N16="MAS DE 1 VEZ AL AÑO","CASI SEGURO","ERROR")))))</f>
        <v>RARA VEZ</v>
      </c>
      <c r="P16" s="387" t="str">
        <f t="shared" ref="P16" si="7">+IF(O16="RARA VEZ","20%",IF(O16="IMPROBABLE","40%",IF(O16="POSIBLE","60%",IF(O16="PROBABLE","80%",IF(O16="CASI SEGURO","100%","ERROR")))))</f>
        <v>20%</v>
      </c>
      <c r="Q16" s="387" t="s">
        <v>179</v>
      </c>
      <c r="R16" s="387" t="s">
        <v>179</v>
      </c>
      <c r="S16" s="387" t="s">
        <v>179</v>
      </c>
      <c r="T16" s="387" t="s">
        <v>179</v>
      </c>
      <c r="U16" s="387" t="s">
        <v>179</v>
      </c>
      <c r="V16" s="387" t="s">
        <v>179</v>
      </c>
      <c r="W16" s="387" t="s">
        <v>179</v>
      </c>
      <c r="X16" s="387" t="s">
        <v>179</v>
      </c>
      <c r="Y16" s="387" t="s">
        <v>179</v>
      </c>
      <c r="Z16" s="387" t="s">
        <v>179</v>
      </c>
      <c r="AA16" s="387" t="s">
        <v>179</v>
      </c>
      <c r="AB16" s="387" t="s">
        <v>179</v>
      </c>
      <c r="AC16" s="387" t="s">
        <v>179</v>
      </c>
      <c r="AD16" s="387" t="s">
        <v>179</v>
      </c>
      <c r="AE16" s="387" t="s">
        <v>179</v>
      </c>
      <c r="AF16" s="387" t="s">
        <v>189</v>
      </c>
      <c r="AG16" s="387" t="s">
        <v>179</v>
      </c>
      <c r="AH16" s="387" t="s">
        <v>179</v>
      </c>
      <c r="AI16" s="387" t="s">
        <v>189</v>
      </c>
      <c r="AJ16" s="390">
        <f t="shared" ref="AJ16" si="8">COUNTIF(Q16:AI18,"SI")</f>
        <v>17</v>
      </c>
      <c r="AK16" s="529" t="str">
        <f t="shared" ref="AK16" si="9">+IF(AND(AJ16&gt;0,AJ16&lt;6),"MODERADO",IF(AJ16&gt;=12,"CATASTRÓFICO",IF(AND(AJ16&gt;5,AJ16&lt;12),"MAYOR","")))</f>
        <v>CATASTRÓFICO</v>
      </c>
      <c r="AL16" s="530" t="str">
        <f>+IF((O16="RARA VEZ")*AND(AK16="MODERADO"),"MODERADO",IF((O16="RARA VEZ")*AND(AK16="MAYOR"),"ALTO",IF((O16="RARA VEZ")*AND(AK16="CATASTRÓFICO"),"EXTREMO",IF((O16="IMPROBABLE")*AND(AK16="MODERADO"),"MODERADO",IF((O16="IMPROBABLE")*AND(AK16="MAYOR"),"ALTO",IF((O16="IMPROBABLE")*AND(AK16="CATASTRÓFICO"),"EXTREMO",IF((O16="POSIBLE")*AND(AK16="MODERADO"),"ALTO",IF((O16="POSIBLE")*AND(AK16="MAYOR"),"EXTREMO",IF((O16="POSIBLE")*AND(AK16="CATASTRÓFICO"),"EXTREMO",IF((O16="PROBABLE")*AND(AK16="MODERADO"),"ALTO",IF((O16="PROBABLE")*AND(AK16="MAYOR"),"EXTREMO",IF((O16="PROBABLE")*AND(AK16="CATASTRÓFICO"),"EXTREMO",IF((O16="CASI SEGURO")*AND(AK16="MODERADO"),"EXTREMO",IF((O16="CASI SEGURO")*AND(AK16="MAYOR"),"EXTREMO",IF((O16="CASI SEGURO")*AND(AK16="CATASTRÓFICO"),"EXTREMO","ERROR")))))))))))))))</f>
        <v>EXTREMO</v>
      </c>
      <c r="AM16" s="244" t="s">
        <v>635</v>
      </c>
      <c r="AN16" s="303" t="s">
        <v>636</v>
      </c>
      <c r="AO16" s="190" t="s">
        <v>172</v>
      </c>
      <c r="AP16" s="65">
        <f t="shared" si="1"/>
        <v>15</v>
      </c>
      <c r="AQ16" s="65" t="s">
        <v>173</v>
      </c>
      <c r="AR16" s="65">
        <f t="shared" ref="AR16:AR18" si="10">IF(AQ16="adecuado",15,0)</f>
        <v>15</v>
      </c>
      <c r="AS16" s="65" t="s">
        <v>174</v>
      </c>
      <c r="AT16" s="65">
        <f>IF(AS16="Oportuna",15,0)</f>
        <v>15</v>
      </c>
      <c r="AU16" s="65" t="s">
        <v>175</v>
      </c>
      <c r="AV16" s="65">
        <f>IF(AU16="Prevenir",15,IF(AU16="Detectar",10,0))</f>
        <v>15</v>
      </c>
      <c r="AW16" s="65" t="s">
        <v>176</v>
      </c>
      <c r="AX16" s="65">
        <f t="shared" ref="AX16:AX18" si="11">IF(AW16="Confiable",15,0)</f>
        <v>15</v>
      </c>
      <c r="AY16" s="65" t="s">
        <v>177</v>
      </c>
      <c r="AZ16" s="65">
        <f t="shared" ref="AZ16:AZ18" si="12">IF(AY16="Se investigan y resuelven oportunamente",15,0)</f>
        <v>15</v>
      </c>
      <c r="BA16" s="65" t="s">
        <v>178</v>
      </c>
      <c r="BB16" s="65">
        <f t="shared" si="2"/>
        <v>10</v>
      </c>
      <c r="BC16" s="65">
        <f t="shared" si="3"/>
        <v>100</v>
      </c>
      <c r="BD16" s="246" t="str">
        <f t="shared" si="4"/>
        <v>FUERTE</v>
      </c>
      <c r="BE16" s="511">
        <f>AVERAGE(BC16:BC18)</f>
        <v>100</v>
      </c>
      <c r="BF16" s="424" t="str">
        <f t="shared" ref="BF16" si="13">IF(BE16&gt;95,"FUERTE",IF(AND(BE16&lt;95.01,BE16&gt;85.02),"MODERADO",IF(AND(BE16&lt;85.01,BE16&gt;1),"DEBIL","0")))</f>
        <v>FUERTE</v>
      </c>
      <c r="BG16" s="424" t="str">
        <f t="shared" ref="BG16" si="14">IF(AND(O16="RARA VEZ",BF16="FUERTE"),"RARA VEZ",IF(AND(O16="RARA VEZ",BF16="MODERADO"),"RARA VEZ",IF(AND(O16="IMPROBABLE",BF16="FUERTE"),"RARA VEZ",IF(AND(O16="IMPROBABLE",BF16="MODERADO"),"RARA VEZ",IF(AND(O16="POSIBLE",BF16="FUERTE"),"RARA VEZ",IF(AND(O16="POSIBLE",BF16="MODERADO"),"IMPROBABLE",IF(AND(O16="PROBABLE",BF16="FUERTE"),"IMPROBABLE",IF(AND(O16="PROBABLE",BF16="MODERADO"),"POSIBLE",IF(AND(O16="CASI SEGURO",BF16="FUERTE"),"POSIBLE",IF(AND(O16="CASI SEGURO",BF16="MODERADO"),"PROBABLE",IF(BF16="DEBIL",O16,"ERROR")))))))))))</f>
        <v>RARA VEZ</v>
      </c>
      <c r="BH16" s="421" t="str">
        <f t="shared" ref="BH16" si="15">AK16</f>
        <v>CATASTRÓFICO</v>
      </c>
      <c r="BI16" s="421" t="s">
        <v>545</v>
      </c>
      <c r="BJ16" s="437" t="s">
        <v>280</v>
      </c>
      <c r="BK16" s="216" t="s">
        <v>637</v>
      </c>
      <c r="BL16" s="199" t="s">
        <v>633</v>
      </c>
      <c r="BM16" s="217">
        <v>46174</v>
      </c>
      <c r="BN16" s="217">
        <v>46371</v>
      </c>
      <c r="BO16" s="443" t="s">
        <v>638</v>
      </c>
      <c r="BP16" s="802">
        <v>46142</v>
      </c>
      <c r="BQ16" s="242" t="s">
        <v>833</v>
      </c>
      <c r="BR16" s="243" t="s">
        <v>76</v>
      </c>
    </row>
    <row r="17" spans="1:70" ht="73.349999999999994" customHeight="1">
      <c r="A17" s="463"/>
      <c r="B17" s="463"/>
      <c r="C17" s="466"/>
      <c r="D17" s="521"/>
      <c r="E17" s="403"/>
      <c r="F17" s="394"/>
      <c r="G17" s="403"/>
      <c r="H17" s="394"/>
      <c r="I17" s="403"/>
      <c r="J17" s="394"/>
      <c r="K17" s="403"/>
      <c r="L17" s="400"/>
      <c r="M17" s="400"/>
      <c r="N17" s="388"/>
      <c r="O17" s="449"/>
      <c r="P17" s="388"/>
      <c r="Q17" s="388"/>
      <c r="R17" s="388"/>
      <c r="S17" s="388"/>
      <c r="T17" s="388"/>
      <c r="U17" s="388"/>
      <c r="V17" s="388"/>
      <c r="W17" s="388"/>
      <c r="X17" s="388"/>
      <c r="Y17" s="388"/>
      <c r="Z17" s="388"/>
      <c r="AA17" s="388"/>
      <c r="AB17" s="388"/>
      <c r="AC17" s="388"/>
      <c r="AD17" s="388"/>
      <c r="AE17" s="388"/>
      <c r="AF17" s="388"/>
      <c r="AG17" s="388"/>
      <c r="AH17" s="388"/>
      <c r="AI17" s="388"/>
      <c r="AJ17" s="391"/>
      <c r="AK17" s="482"/>
      <c r="AL17" s="479"/>
      <c r="AM17" s="212" t="s">
        <v>639</v>
      </c>
      <c r="AN17" s="301" t="s">
        <v>636</v>
      </c>
      <c r="AO17" s="12" t="s">
        <v>172</v>
      </c>
      <c r="AP17" s="15">
        <f t="shared" si="1"/>
        <v>15</v>
      </c>
      <c r="AQ17" s="15" t="s">
        <v>173</v>
      </c>
      <c r="AR17" s="15">
        <f t="shared" si="10"/>
        <v>15</v>
      </c>
      <c r="AS17" s="15" t="s">
        <v>174</v>
      </c>
      <c r="AT17" s="15">
        <f t="shared" ref="AT17:AT18" si="16">IF(AS17="Oportuna",15,0)</f>
        <v>15</v>
      </c>
      <c r="AU17" s="15" t="s">
        <v>175</v>
      </c>
      <c r="AV17" s="15">
        <f t="shared" ref="AV17:AV18" si="17">IF(AU17="Prevenir",15,IF(AU17="Detectar",10,0))</f>
        <v>15</v>
      </c>
      <c r="AW17" s="15" t="s">
        <v>176</v>
      </c>
      <c r="AX17" s="15">
        <f t="shared" si="11"/>
        <v>15</v>
      </c>
      <c r="AY17" s="15" t="s">
        <v>177</v>
      </c>
      <c r="AZ17" s="15">
        <f t="shared" si="12"/>
        <v>15</v>
      </c>
      <c r="BA17" s="15" t="s">
        <v>178</v>
      </c>
      <c r="BB17" s="15">
        <f t="shared" si="2"/>
        <v>10</v>
      </c>
      <c r="BC17" s="15">
        <f t="shared" si="3"/>
        <v>100</v>
      </c>
      <c r="BD17" s="248" t="str">
        <f t="shared" si="4"/>
        <v>FUERTE</v>
      </c>
      <c r="BE17" s="425"/>
      <c r="BF17" s="422"/>
      <c r="BG17" s="422"/>
      <c r="BH17" s="422"/>
      <c r="BI17" s="438"/>
      <c r="BJ17" s="391"/>
      <c r="BK17" s="575" t="s">
        <v>640</v>
      </c>
      <c r="BL17" s="446" t="s">
        <v>633</v>
      </c>
      <c r="BM17" s="419">
        <v>46174</v>
      </c>
      <c r="BN17" s="419">
        <v>46371</v>
      </c>
      <c r="BO17" s="444"/>
      <c r="BP17" s="803">
        <v>46142</v>
      </c>
      <c r="BQ17" s="405" t="s">
        <v>834</v>
      </c>
      <c r="BR17" s="433" t="s">
        <v>76</v>
      </c>
    </row>
    <row r="18" spans="1:70" ht="63" customHeight="1" thickBot="1">
      <c r="A18" s="464"/>
      <c r="B18" s="464"/>
      <c r="C18" s="467"/>
      <c r="D18" s="522"/>
      <c r="E18" s="404"/>
      <c r="F18" s="395"/>
      <c r="G18" s="404"/>
      <c r="H18" s="395"/>
      <c r="I18" s="404"/>
      <c r="J18" s="395"/>
      <c r="K18" s="404"/>
      <c r="L18" s="401"/>
      <c r="M18" s="401"/>
      <c r="N18" s="389"/>
      <c r="O18" s="450"/>
      <c r="P18" s="389"/>
      <c r="Q18" s="389"/>
      <c r="R18" s="389"/>
      <c r="S18" s="389"/>
      <c r="T18" s="389"/>
      <c r="U18" s="389"/>
      <c r="V18" s="389"/>
      <c r="W18" s="389"/>
      <c r="X18" s="389"/>
      <c r="Y18" s="389"/>
      <c r="Z18" s="389"/>
      <c r="AA18" s="389"/>
      <c r="AB18" s="389"/>
      <c r="AC18" s="389"/>
      <c r="AD18" s="389"/>
      <c r="AE18" s="389"/>
      <c r="AF18" s="389"/>
      <c r="AG18" s="389"/>
      <c r="AH18" s="389"/>
      <c r="AI18" s="389"/>
      <c r="AJ18" s="392"/>
      <c r="AK18" s="483"/>
      <c r="AL18" s="480"/>
      <c r="AM18" s="249" t="s">
        <v>641</v>
      </c>
      <c r="AN18" s="304" t="s">
        <v>636</v>
      </c>
      <c r="AO18" s="188" t="s">
        <v>172</v>
      </c>
      <c r="AP18" s="64">
        <f t="shared" si="1"/>
        <v>15</v>
      </c>
      <c r="AQ18" s="64" t="s">
        <v>173</v>
      </c>
      <c r="AR18" s="64">
        <f t="shared" si="10"/>
        <v>15</v>
      </c>
      <c r="AS18" s="64" t="s">
        <v>174</v>
      </c>
      <c r="AT18" s="64">
        <f t="shared" si="16"/>
        <v>15</v>
      </c>
      <c r="AU18" s="64" t="s">
        <v>175</v>
      </c>
      <c r="AV18" s="64">
        <f t="shared" si="17"/>
        <v>15</v>
      </c>
      <c r="AW18" s="64" t="s">
        <v>176</v>
      </c>
      <c r="AX18" s="64">
        <f t="shared" si="11"/>
        <v>15</v>
      </c>
      <c r="AY18" s="64" t="s">
        <v>177</v>
      </c>
      <c r="AZ18" s="64">
        <f t="shared" si="12"/>
        <v>15</v>
      </c>
      <c r="BA18" s="64" t="s">
        <v>178</v>
      </c>
      <c r="BB18" s="64">
        <f t="shared" si="2"/>
        <v>10</v>
      </c>
      <c r="BC18" s="64">
        <f t="shared" si="3"/>
        <v>100</v>
      </c>
      <c r="BD18" s="227" t="str">
        <f t="shared" si="4"/>
        <v>FUERTE</v>
      </c>
      <c r="BE18" s="426"/>
      <c r="BF18" s="423"/>
      <c r="BG18" s="423"/>
      <c r="BH18" s="423"/>
      <c r="BI18" s="439"/>
      <c r="BJ18" s="392"/>
      <c r="BK18" s="528"/>
      <c r="BL18" s="445"/>
      <c r="BM18" s="420"/>
      <c r="BN18" s="420"/>
      <c r="BO18" s="445"/>
      <c r="BP18" s="392"/>
      <c r="BQ18" s="392"/>
      <c r="BR18" s="434"/>
    </row>
    <row r="19" spans="1:70">
      <c r="O19" s="47"/>
    </row>
    <row r="20" spans="1:70">
      <c r="O20" s="47"/>
    </row>
    <row r="21" spans="1:70">
      <c r="O21" s="47"/>
    </row>
    <row r="22" spans="1:70">
      <c r="O22" s="47"/>
    </row>
    <row r="23" spans="1:70">
      <c r="O23" s="47"/>
    </row>
    <row r="24" spans="1:70">
      <c r="O24" s="47"/>
    </row>
    <row r="25" spans="1:70">
      <c r="O25" s="47"/>
    </row>
    <row r="26" spans="1:70">
      <c r="O26" s="47"/>
    </row>
    <row r="27" spans="1:70">
      <c r="O27" s="47"/>
    </row>
    <row r="28" spans="1:70">
      <c r="O28" s="47"/>
    </row>
    <row r="29" spans="1:70">
      <c r="O29" s="47"/>
    </row>
    <row r="30" spans="1:70">
      <c r="O30" s="47"/>
    </row>
    <row r="31" spans="1:70">
      <c r="O31" s="47"/>
    </row>
    <row r="32" spans="1:70">
      <c r="O32" s="47"/>
    </row>
    <row r="33" spans="15:15">
      <c r="O33" s="47"/>
    </row>
    <row r="34" spans="15:15">
      <c r="O34" s="47"/>
    </row>
    <row r="35" spans="15:15">
      <c r="O35" s="47"/>
    </row>
    <row r="36" spans="15:15">
      <c r="O36" s="47"/>
    </row>
    <row r="37" spans="15:15">
      <c r="O37" s="47"/>
    </row>
    <row r="38" spans="15:15">
      <c r="O38" s="47"/>
    </row>
    <row r="39" spans="15:15">
      <c r="O39" s="47"/>
    </row>
    <row r="40" spans="15:15">
      <c r="O40" s="47"/>
    </row>
    <row r="41" spans="15:15">
      <c r="O41" s="47"/>
    </row>
    <row r="42" spans="15:15">
      <c r="O42" s="47"/>
    </row>
    <row r="43" spans="15:15">
      <c r="O43" s="47"/>
    </row>
    <row r="44" spans="15:15">
      <c r="O44" s="47"/>
    </row>
    <row r="45" spans="15:15">
      <c r="O45" s="47"/>
    </row>
    <row r="46" spans="15:15">
      <c r="O46" s="47"/>
    </row>
    <row r="47" spans="15:15">
      <c r="O47" s="47"/>
    </row>
    <row r="48" spans="15:15">
      <c r="O48" s="47"/>
    </row>
    <row r="49" spans="15:15">
      <c r="O49" s="47"/>
    </row>
    <row r="50" spans="15:15">
      <c r="O50" s="47"/>
    </row>
    <row r="51" spans="15:15">
      <c r="O51" s="47"/>
    </row>
    <row r="52" spans="15:15">
      <c r="O52" s="47"/>
    </row>
    <row r="53" spans="15:15">
      <c r="O53" s="47"/>
    </row>
    <row r="54" spans="15:15">
      <c r="O54" s="47"/>
    </row>
    <row r="55" spans="15:15">
      <c r="O55" s="47"/>
    </row>
    <row r="56" spans="15:15">
      <c r="O56" s="47"/>
    </row>
    <row r="57" spans="15:15">
      <c r="O57" s="47"/>
    </row>
    <row r="58" spans="15:15">
      <c r="O58" s="47"/>
    </row>
    <row r="59" spans="15:15">
      <c r="O59" s="47"/>
    </row>
    <row r="60" spans="15:15">
      <c r="O60" s="47"/>
    </row>
    <row r="61" spans="15:15">
      <c r="O61" s="47"/>
    </row>
    <row r="62" spans="15:15">
      <c r="O62" s="47"/>
    </row>
    <row r="63" spans="15:15">
      <c r="O63" s="47"/>
    </row>
    <row r="64" spans="15:15">
      <c r="O64" s="47"/>
    </row>
    <row r="65" spans="15:15">
      <c r="O65" s="47"/>
    </row>
    <row r="66" spans="15:15">
      <c r="O66" s="47"/>
    </row>
    <row r="67" spans="15:15">
      <c r="O67" s="47"/>
    </row>
    <row r="68" spans="15:15">
      <c r="O68" s="47"/>
    </row>
  </sheetData>
  <sheetProtection formatCells="0" formatRows="0"/>
  <dataConsolidate/>
  <mergeCells count="130">
    <mergeCell ref="BP17:BP18"/>
    <mergeCell ref="BQ17:BQ18"/>
    <mergeCell ref="BR17:BR18"/>
    <mergeCell ref="BF16:BF18"/>
    <mergeCell ref="BG16:BG18"/>
    <mergeCell ref="BH16:BH18"/>
    <mergeCell ref="BI16:BI18"/>
    <mergeCell ref="BJ16:BJ18"/>
    <mergeCell ref="BO16:BO18"/>
    <mergeCell ref="BK17:BK18"/>
    <mergeCell ref="BL17:BL18"/>
    <mergeCell ref="BM17:BM18"/>
    <mergeCell ref="BN17:BN18"/>
    <mergeCell ref="AI16:AI18"/>
    <mergeCell ref="AJ16:AJ18"/>
    <mergeCell ref="AK16:AK18"/>
    <mergeCell ref="AL16:AL18"/>
    <mergeCell ref="BE16:BE18"/>
    <mergeCell ref="AB16:AB18"/>
    <mergeCell ref="AC16:AC18"/>
    <mergeCell ref="AD16:AD18"/>
    <mergeCell ref="AE16:AE18"/>
    <mergeCell ref="AF16:AF18"/>
    <mergeCell ref="AG16:AG18"/>
    <mergeCell ref="Z16:Z18"/>
    <mergeCell ref="AA16:AA18"/>
    <mergeCell ref="P16:P18"/>
    <mergeCell ref="Q16:Q18"/>
    <mergeCell ref="R16:R18"/>
    <mergeCell ref="S16:S18"/>
    <mergeCell ref="T16:T18"/>
    <mergeCell ref="U16:U18"/>
    <mergeCell ref="AH16:AH18"/>
    <mergeCell ref="V16:V18"/>
    <mergeCell ref="W16:W18"/>
    <mergeCell ref="X16:X18"/>
    <mergeCell ref="Y16:Y18"/>
    <mergeCell ref="BI13:BI15"/>
    <mergeCell ref="BJ13:BJ15"/>
    <mergeCell ref="BO13:BO15"/>
    <mergeCell ref="BE13:BE15"/>
    <mergeCell ref="BF13:BF15"/>
    <mergeCell ref="BG13:BG15"/>
    <mergeCell ref="BH13:BH15"/>
    <mergeCell ref="V13:V15"/>
    <mergeCell ref="W13:W15"/>
    <mergeCell ref="X13:X15"/>
    <mergeCell ref="Z13:Z15"/>
    <mergeCell ref="AA13:AA15"/>
    <mergeCell ref="AB13:AB15"/>
    <mergeCell ref="AC13:AC15"/>
    <mergeCell ref="AD13:AD15"/>
    <mergeCell ref="S13:S15"/>
    <mergeCell ref="T13:T15"/>
    <mergeCell ref="U13:U15"/>
    <mergeCell ref="J16:J18"/>
    <mergeCell ref="K16:K18"/>
    <mergeCell ref="L16:L18"/>
    <mergeCell ref="M16:M18"/>
    <mergeCell ref="N16:N18"/>
    <mergeCell ref="O16:O18"/>
    <mergeCell ref="M13:M15"/>
    <mergeCell ref="N13:N15"/>
    <mergeCell ref="O13:O15"/>
    <mergeCell ref="P13:P15"/>
    <mergeCell ref="Q13:Q15"/>
    <mergeCell ref="R13:R15"/>
    <mergeCell ref="H13:H15"/>
    <mergeCell ref="I13:I15"/>
    <mergeCell ref="J13:J15"/>
    <mergeCell ref="K13:K15"/>
    <mergeCell ref="L13:L15"/>
    <mergeCell ref="BO11:BO12"/>
    <mergeCell ref="BP11:BP12"/>
    <mergeCell ref="BQ11:BQ12"/>
    <mergeCell ref="C16:C18"/>
    <mergeCell ref="D16:D18"/>
    <mergeCell ref="E16:E18"/>
    <mergeCell ref="F16:F18"/>
    <mergeCell ref="G16:G18"/>
    <mergeCell ref="H16:H18"/>
    <mergeCell ref="I16:I18"/>
    <mergeCell ref="AK13:AK15"/>
    <mergeCell ref="AL13:AL15"/>
    <mergeCell ref="AE13:AE15"/>
    <mergeCell ref="AF13:AF15"/>
    <mergeCell ref="AG13:AG15"/>
    <mergeCell ref="AH13:AH15"/>
    <mergeCell ref="AI13:AI15"/>
    <mergeCell ref="AJ13:AJ15"/>
    <mergeCell ref="Y13:Y15"/>
    <mergeCell ref="BR11:BR12"/>
    <mergeCell ref="A13:A18"/>
    <mergeCell ref="B13:B18"/>
    <mergeCell ref="C13:C15"/>
    <mergeCell ref="D13:D15"/>
    <mergeCell ref="E13:E15"/>
    <mergeCell ref="F13:F15"/>
    <mergeCell ref="AL11:AL12"/>
    <mergeCell ref="AM11:AM12"/>
    <mergeCell ref="AN11:BF11"/>
    <mergeCell ref="BG11:BH11"/>
    <mergeCell ref="BJ11:BJ12"/>
    <mergeCell ref="BK11:BN11"/>
    <mergeCell ref="A10:A12"/>
    <mergeCell ref="B10:B12"/>
    <mergeCell ref="C10:C12"/>
    <mergeCell ref="D10:K10"/>
    <mergeCell ref="N10:BH10"/>
    <mergeCell ref="BJ10:BR10"/>
    <mergeCell ref="D11:D12"/>
    <mergeCell ref="E11:K11"/>
    <mergeCell ref="N11:P11"/>
    <mergeCell ref="Q11:AK11"/>
    <mergeCell ref="G13:G15"/>
    <mergeCell ref="A5:B5"/>
    <mergeCell ref="C5:D5"/>
    <mergeCell ref="E5:BR6"/>
    <mergeCell ref="A6:B6"/>
    <mergeCell ref="C6:D6"/>
    <mergeCell ref="A8:D8"/>
    <mergeCell ref="E8:I8"/>
    <mergeCell ref="A1:D4"/>
    <mergeCell ref="E1:BR2"/>
    <mergeCell ref="E3:AE3"/>
    <mergeCell ref="AF3:AW3"/>
    <mergeCell ref="AY3:BR3"/>
    <mergeCell ref="E4:AE4"/>
    <mergeCell ref="AF4:AW4"/>
    <mergeCell ref="AY4:BR4"/>
  </mergeCells>
  <conditionalFormatting sqref="D13:D15">
    <cfRule type="expression" dxfId="253" priority="13">
      <formula>$M$16&gt;=100%</formula>
    </cfRule>
    <cfRule type="expression" dxfId="252" priority="14">
      <formula>$M$16&lt;100%</formula>
    </cfRule>
    <cfRule type="expression" dxfId="251" priority="15">
      <formula>$M$13&lt;100%</formula>
    </cfRule>
    <cfRule type="expression" dxfId="250" priority="16">
      <formula>$M$13&gt;=100%</formula>
    </cfRule>
  </conditionalFormatting>
  <conditionalFormatting sqref="D16:D18">
    <cfRule type="expression" dxfId="249" priority="11">
      <formula>$M$13&lt;100%</formula>
    </cfRule>
    <cfRule type="expression" dxfId="248" priority="12">
      <formula>$M$13&gt;=100%</formula>
    </cfRule>
  </conditionalFormatting>
  <conditionalFormatting sqref="N13:O13 N16:O16">
    <cfRule type="containsText" dxfId="247" priority="35" operator="containsText" text="CASI SEGURO">
      <formula>NOT(ISERROR(SEARCH("CASI SEGURO",N13)))</formula>
    </cfRule>
    <cfRule type="containsText" dxfId="246" priority="34" operator="containsText" text="PROBABLE">
      <formula>NOT(ISERROR(SEARCH("PROBABLE",N13)))</formula>
    </cfRule>
    <cfRule type="containsText" dxfId="245" priority="33" operator="containsText" text="POSIBLE">
      <formula>NOT(ISERROR(SEARCH("POSIBLE",N13)))</formula>
    </cfRule>
    <cfRule type="containsText" dxfId="244" priority="32" operator="containsText" text="IMPROBABLE">
      <formula>NOT(ISERROR(SEARCH("IMPROBABLE",N13)))</formula>
    </cfRule>
    <cfRule type="containsText" dxfId="243" priority="31" operator="containsText" text="RARA VEZ">
      <formula>NOT(ISERROR(SEARCH("RARA VEZ",N13)))</formula>
    </cfRule>
  </conditionalFormatting>
  <conditionalFormatting sqref="AK13:AK18">
    <cfRule type="containsText" dxfId="242" priority="38" operator="containsText" text="MODERADO">
      <formula>NOT(ISERROR(SEARCH("MODERADO",AK13)))</formula>
    </cfRule>
    <cfRule type="containsText" dxfId="241" priority="37" operator="containsText" text="MAYOR">
      <formula>NOT(ISERROR(SEARCH("MAYOR",AK13)))</formula>
    </cfRule>
    <cfRule type="containsText" dxfId="240" priority="36" operator="containsText" text="CATASTRÓFICO">
      <formula>NOT(ISERROR(SEARCH("CATASTRÓFICO",AK13)))</formula>
    </cfRule>
  </conditionalFormatting>
  <conditionalFormatting sqref="AL13 AL16">
    <cfRule type="containsText" dxfId="239" priority="30" operator="containsText" text="BAJO">
      <formula>NOT(ISERROR(SEARCH("BAJO",AL13)))</formula>
    </cfRule>
    <cfRule type="containsText" dxfId="238" priority="29" operator="containsText" text="MODERADO">
      <formula>NOT(ISERROR(SEARCH("MODERADO",AL13)))</formula>
    </cfRule>
    <cfRule type="containsText" dxfId="237" priority="28" operator="containsText" text="ALTO">
      <formula>NOT(ISERROR(SEARCH("ALTO",AL13)))</formula>
    </cfRule>
    <cfRule type="containsText" dxfId="236" priority="27" operator="containsText" text="EXTREMO">
      <formula>NOT(ISERROR(SEARCH("EXTREMO",AL13)))</formula>
    </cfRule>
  </conditionalFormatting>
  <conditionalFormatting sqref="BG13:BG18">
    <cfRule type="containsText" dxfId="235" priority="20" operator="containsText" text="CASI SEGURO">
      <formula>NOT(ISERROR(SEARCH("CASI SEGURO",BG13)))</formula>
    </cfRule>
    <cfRule type="containsText" dxfId="234" priority="21" operator="containsText" text="PROBABLE">
      <formula>NOT(ISERROR(SEARCH("PROBABLE",BG13)))</formula>
    </cfRule>
    <cfRule type="containsText" dxfId="233" priority="22" operator="containsText" text="POSIBLE">
      <formula>NOT(ISERROR(SEARCH("POSIBLE",BG13)))</formula>
    </cfRule>
    <cfRule type="containsText" dxfId="232" priority="23" operator="containsText" text="IMPROBABLE">
      <formula>NOT(ISERROR(SEARCH("IMPROBABLE",BG13)))</formula>
    </cfRule>
    <cfRule type="containsText" dxfId="231" priority="24" operator="containsText" text="RARA VEZ">
      <formula>NOT(ISERROR(SEARCH("RARA VEZ",BG13)))</formula>
    </cfRule>
  </conditionalFormatting>
  <conditionalFormatting sqref="BH13:BI13 BH14:BH18 BI16">
    <cfRule type="containsText" dxfId="230" priority="19" operator="containsText" text="CATASTRÓFICO">
      <formula>NOT(ISERROR(SEARCH("CATASTRÓFICO",BH13)))</formula>
    </cfRule>
    <cfRule type="containsText" dxfId="229" priority="18" operator="containsText" text="MAYOR">
      <formula>NOT(ISERROR(SEARCH("MAYOR",BH13)))</formula>
    </cfRule>
  </conditionalFormatting>
  <conditionalFormatting sqref="BH13:BI13 BI16 BH14:BH18">
    <cfRule type="containsText" dxfId="228" priority="17" operator="containsText" text="MODERADO">
      <formula>NOT(ISERROR(SEARCH("MODERADO",BH13)))</formula>
    </cfRule>
  </conditionalFormatting>
  <conditionalFormatting sqref="BI13:BI18">
    <cfRule type="containsText" dxfId="227" priority="3" operator="containsText" text="EXTREMO">
      <formula>NOT(ISERROR(SEARCH("EXTREMO",BI13)))</formula>
    </cfRule>
    <cfRule type="containsText" dxfId="226" priority="2" operator="containsText" text="ALTO">
      <formula>NOT(ISERROR(SEARCH("ALTO",BI13)))</formula>
    </cfRule>
    <cfRule type="containsText" dxfId="225" priority="1" operator="containsText" text="MODERADO">
      <formula>NOT(ISERROR(SEARCH("MODERADO",BI13)))</formula>
    </cfRule>
  </conditionalFormatting>
  <conditionalFormatting sqref="BK13:BN17">
    <cfRule type="expression" dxfId="224" priority="4">
      <formula>#REF!="DILIGENCIE EL PLAN DE ACCIÓN"</formula>
    </cfRule>
  </conditionalFormatting>
  <conditionalFormatting sqref="BO13">
    <cfRule type="expression" dxfId="223" priority="7">
      <formula>#REF!="DILIGENCIE EL PLAN DE ACCIÓN"</formula>
    </cfRule>
  </conditionalFormatting>
  <conditionalFormatting sqref="BO16">
    <cfRule type="expression" dxfId="222" priority="25">
      <formula>#REF!="DILIGENCIE EL PLAN DE ACCIÓN"</formula>
    </cfRule>
  </conditionalFormatting>
  <dataValidations count="3">
    <dataValidation type="list" allowBlank="1" showInputMessage="1" showErrorMessage="1" sqref="BI13:BI18" xr:uid="{00000000-0002-0000-0B00-000000000000}">
      <formula1>"EXTREMO,ALTO,MODERADO"</formula1>
    </dataValidation>
    <dataValidation type="list" allowBlank="1" showInputMessage="1" showErrorMessage="1" sqref="BJ13:BJ18" xr:uid="{00000000-0002-0000-0B00-000001000000}">
      <formula1>TRATAMIENTOC</formula1>
    </dataValidation>
    <dataValidation type="list" allowBlank="1" showInputMessage="1" showErrorMessage="1" sqref="K13:K18 I13:I18 G13:G18 E13:E18" xr:uid="{00000000-0002-0000-0B00-000002000000}">
      <formula1>Acción</formula1>
    </dataValidation>
  </dataValidations>
  <pageMargins left="0.7" right="0.7" top="0.75" bottom="0.75" header="0.3" footer="0.3"/>
  <pageSetup paperSize="9" scale="10" orientation="portrait"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2">
    <tabColor rgb="FFFFC000"/>
  </sheetPr>
  <dimension ref="A1:BR65"/>
  <sheetViews>
    <sheetView view="pageBreakPreview" topLeftCell="BI11" zoomScale="80" zoomScaleNormal="40" zoomScaleSheetLayoutView="80" workbookViewId="0">
      <selection activeCell="BP13" sqref="BP13"/>
    </sheetView>
  </sheetViews>
  <sheetFormatPr baseColWidth="10" defaultColWidth="11.42578125" defaultRowHeight="12"/>
  <cols>
    <col min="1" max="1" width="17.42578125" style="10" customWidth="1"/>
    <col min="2" max="2" width="21" style="10" customWidth="1"/>
    <col min="3" max="3" width="6.7109375" style="13" customWidth="1"/>
    <col min="4" max="4" width="20.7109375" style="13" customWidth="1"/>
    <col min="5" max="5" width="14.42578125" style="13" customWidth="1"/>
    <col min="6" max="6" width="2.42578125" style="13" hidden="1" customWidth="1"/>
    <col min="7" max="7" width="14.42578125" style="13" customWidth="1"/>
    <col min="8" max="8" width="2.42578125" style="13" hidden="1" customWidth="1"/>
    <col min="9" max="9" width="26.85546875" style="10" customWidth="1"/>
    <col min="10" max="10" width="2.42578125" style="13" hidden="1" customWidth="1"/>
    <col min="11" max="11" width="29.7109375" style="10" customWidth="1"/>
    <col min="12" max="12" width="4.28515625" style="13" hidden="1" customWidth="1"/>
    <col min="13" max="13" width="5.28515625" style="13" hidden="1" customWidth="1"/>
    <col min="14" max="14" width="19.7109375" style="10" customWidth="1"/>
    <col min="15" max="15" width="17.42578125" style="13" customWidth="1"/>
    <col min="16" max="16" width="9.85546875" style="13" hidden="1" customWidth="1"/>
    <col min="17" max="17" width="10" style="13" customWidth="1"/>
    <col min="18" max="18" width="15.42578125" style="13" customWidth="1"/>
    <col min="19" max="19" width="10" style="13" customWidth="1"/>
    <col min="20" max="20" width="15.85546875" style="13" customWidth="1"/>
    <col min="21" max="21" width="12.42578125" style="13" customWidth="1"/>
    <col min="22" max="22" width="10" style="13" customWidth="1"/>
    <col min="23" max="23" width="13" style="13" customWidth="1"/>
    <col min="24" max="24" width="15.85546875" style="13" customWidth="1"/>
    <col min="25" max="25" width="10" style="13" customWidth="1"/>
    <col min="26" max="26" width="13.28515625" style="13" customWidth="1"/>
    <col min="27" max="35" width="10" style="13" customWidth="1"/>
    <col min="36" max="36" width="2" style="13" hidden="1" customWidth="1"/>
    <col min="37" max="37" width="14.85546875" style="10" customWidth="1"/>
    <col min="38" max="38" width="13.28515625" style="10" customWidth="1"/>
    <col min="39" max="39" width="58.42578125" style="10" customWidth="1"/>
    <col min="40" max="40" width="22.85546875" style="10" customWidth="1"/>
    <col min="41" max="41" width="20.7109375" style="10" customWidth="1"/>
    <col min="42" max="42" width="3.85546875" style="10" hidden="1" customWidth="1"/>
    <col min="43" max="43" width="20.7109375" style="10" customWidth="1"/>
    <col min="44" max="44" width="4" style="10" hidden="1" customWidth="1"/>
    <col min="45" max="45" width="12.140625" style="10" bestFit="1" customWidth="1"/>
    <col min="46" max="46" width="4.140625" style="10" hidden="1" customWidth="1"/>
    <col min="47" max="47" width="20.7109375" style="10" customWidth="1"/>
    <col min="48" max="48" width="4.28515625" style="10" hidden="1" customWidth="1"/>
    <col min="49" max="49" width="20.7109375" style="10" customWidth="1"/>
    <col min="50" max="50" width="4.85546875" style="10" hidden="1" customWidth="1"/>
    <col min="51" max="51" width="20.7109375" style="10" customWidth="1"/>
    <col min="52" max="52" width="4.85546875" style="10" hidden="1" customWidth="1"/>
    <col min="53" max="53" width="20.7109375" style="10" customWidth="1"/>
    <col min="54" max="54" width="5.28515625" style="10" hidden="1" customWidth="1"/>
    <col min="55" max="55" width="8.7109375" style="10" hidden="1" customWidth="1"/>
    <col min="56" max="56" width="17" style="10" bestFit="1" customWidth="1"/>
    <col min="57" max="58" width="13.28515625" style="10" customWidth="1"/>
    <col min="59" max="59" width="19" style="10" customWidth="1"/>
    <col min="60" max="61" width="13.28515625" style="10" customWidth="1"/>
    <col min="62" max="62" width="17.42578125" style="10" customWidth="1"/>
    <col min="63" max="63" width="31.42578125" style="10" customWidth="1"/>
    <col min="64" max="64" width="21.28515625" style="10" customWidth="1"/>
    <col min="65" max="65" width="19.42578125" style="10" customWidth="1"/>
    <col min="66" max="66" width="17.42578125" style="10" customWidth="1"/>
    <col min="67" max="67" width="26.42578125" style="10" customWidth="1"/>
    <col min="68" max="68" width="11.42578125" style="10" customWidth="1"/>
    <col min="69" max="69" width="20" style="10" customWidth="1"/>
    <col min="70" max="79" width="11.42578125" style="10" customWidth="1"/>
    <col min="80" max="16384" width="11.42578125" style="10"/>
  </cols>
  <sheetData>
    <row r="1" spans="1:70" ht="12" customHeight="1">
      <c r="A1" s="484"/>
      <c r="B1" s="485"/>
      <c r="C1" s="485"/>
      <c r="D1" s="486"/>
      <c r="E1" s="449" t="s">
        <v>134</v>
      </c>
      <c r="F1" s="449"/>
      <c r="G1" s="449"/>
      <c r="H1" s="449"/>
      <c r="I1" s="449"/>
      <c r="J1" s="449"/>
      <c r="K1" s="449"/>
      <c r="L1" s="449"/>
      <c r="M1" s="449"/>
      <c r="N1" s="449"/>
      <c r="O1" s="449"/>
      <c r="P1" s="449"/>
      <c r="Q1" s="449"/>
      <c r="R1" s="449"/>
      <c r="S1" s="449"/>
      <c r="T1" s="449"/>
      <c r="U1" s="449"/>
      <c r="V1" s="449"/>
      <c r="W1" s="449"/>
      <c r="X1" s="449"/>
      <c r="Y1" s="449"/>
      <c r="Z1" s="449"/>
      <c r="AA1" s="449"/>
      <c r="AB1" s="449"/>
      <c r="AC1" s="449"/>
      <c r="AD1" s="449"/>
      <c r="AE1" s="449"/>
      <c r="AF1" s="449"/>
      <c r="AG1" s="449"/>
      <c r="AH1" s="449"/>
      <c r="AI1" s="449"/>
      <c r="AJ1" s="449"/>
      <c r="AK1" s="449"/>
      <c r="AL1" s="449"/>
      <c r="AM1" s="449"/>
      <c r="AN1" s="449"/>
      <c r="AO1" s="449"/>
      <c r="AP1" s="449"/>
      <c r="AQ1" s="449"/>
      <c r="AR1" s="449"/>
      <c r="AS1" s="449"/>
      <c r="AT1" s="449"/>
      <c r="AU1" s="449"/>
      <c r="AV1" s="449"/>
      <c r="AW1" s="449"/>
      <c r="AX1" s="449"/>
      <c r="AY1" s="449"/>
      <c r="AZ1" s="449"/>
      <c r="BA1" s="449"/>
      <c r="BB1" s="449"/>
      <c r="BC1" s="449"/>
      <c r="BD1" s="449"/>
      <c r="BE1" s="449"/>
      <c r="BF1" s="449"/>
      <c r="BG1" s="449"/>
      <c r="BH1" s="449"/>
      <c r="BI1" s="449"/>
      <c r="BJ1" s="449"/>
      <c r="BK1" s="449"/>
      <c r="BL1" s="449"/>
      <c r="BM1" s="449"/>
      <c r="BN1" s="449"/>
      <c r="BO1" s="449"/>
      <c r="BP1" s="449"/>
      <c r="BQ1" s="449"/>
      <c r="BR1" s="449"/>
    </row>
    <row r="2" spans="1:70">
      <c r="A2" s="487"/>
      <c r="B2" s="488"/>
      <c r="C2" s="488"/>
      <c r="D2" s="489"/>
      <c r="E2" s="449"/>
      <c r="F2" s="449"/>
      <c r="G2" s="449"/>
      <c r="H2" s="449"/>
      <c r="I2" s="449"/>
      <c r="J2" s="449"/>
      <c r="K2" s="449"/>
      <c r="L2" s="449"/>
      <c r="M2" s="449"/>
      <c r="N2" s="449"/>
      <c r="O2" s="449"/>
      <c r="P2" s="449"/>
      <c r="Q2" s="449"/>
      <c r="R2" s="449"/>
      <c r="S2" s="449"/>
      <c r="T2" s="449"/>
      <c r="U2" s="449"/>
      <c r="V2" s="449"/>
      <c r="W2" s="449"/>
      <c r="X2" s="449"/>
      <c r="Y2" s="449"/>
      <c r="Z2" s="449"/>
      <c r="AA2" s="449"/>
      <c r="AB2" s="449"/>
      <c r="AC2" s="449"/>
      <c r="AD2" s="449"/>
      <c r="AE2" s="449"/>
      <c r="AF2" s="449"/>
      <c r="AG2" s="449"/>
      <c r="AH2" s="449"/>
      <c r="AI2" s="449"/>
      <c r="AJ2" s="449"/>
      <c r="AK2" s="449"/>
      <c r="AL2" s="449"/>
      <c r="AM2" s="449"/>
      <c r="AN2" s="449"/>
      <c r="AO2" s="449"/>
      <c r="AP2" s="449"/>
      <c r="AQ2" s="449"/>
      <c r="AR2" s="449"/>
      <c r="AS2" s="449"/>
      <c r="AT2" s="449"/>
      <c r="AU2" s="449"/>
      <c r="AV2" s="449"/>
      <c r="AW2" s="449"/>
      <c r="AX2" s="449"/>
      <c r="AY2" s="449"/>
      <c r="AZ2" s="449"/>
      <c r="BA2" s="449"/>
      <c r="BB2" s="449"/>
      <c r="BC2" s="449"/>
      <c r="BD2" s="449"/>
      <c r="BE2" s="449"/>
      <c r="BF2" s="449"/>
      <c r="BG2" s="449"/>
      <c r="BH2" s="449"/>
      <c r="BI2" s="449"/>
      <c r="BJ2" s="449"/>
      <c r="BK2" s="449"/>
      <c r="BL2" s="449"/>
      <c r="BM2" s="449"/>
      <c r="BN2" s="449"/>
      <c r="BO2" s="449"/>
      <c r="BP2" s="449"/>
      <c r="BQ2" s="449"/>
      <c r="BR2" s="449"/>
    </row>
    <row r="3" spans="1:70" ht="15" customHeight="1">
      <c r="A3" s="487"/>
      <c r="B3" s="488"/>
      <c r="C3" s="488"/>
      <c r="D3" s="489"/>
      <c r="E3" s="495" t="s">
        <v>131</v>
      </c>
      <c r="F3" s="497"/>
      <c r="G3" s="497"/>
      <c r="H3" s="497"/>
      <c r="I3" s="497"/>
      <c r="J3" s="497"/>
      <c r="K3" s="497"/>
      <c r="L3" s="497"/>
      <c r="M3" s="497"/>
      <c r="N3" s="497"/>
      <c r="O3" s="497"/>
      <c r="P3" s="497"/>
      <c r="Q3" s="497"/>
      <c r="R3" s="497"/>
      <c r="S3" s="497"/>
      <c r="T3" s="497"/>
      <c r="U3" s="497"/>
      <c r="V3" s="497"/>
      <c r="W3" s="497"/>
      <c r="X3" s="497"/>
      <c r="Y3" s="497"/>
      <c r="Z3" s="497"/>
      <c r="AA3" s="497"/>
      <c r="AB3" s="497"/>
      <c r="AC3" s="497"/>
      <c r="AD3" s="497"/>
      <c r="AE3" s="496"/>
      <c r="AF3" s="492" t="s">
        <v>132</v>
      </c>
      <c r="AG3" s="493"/>
      <c r="AH3" s="493"/>
      <c r="AI3" s="493"/>
      <c r="AJ3" s="493"/>
      <c r="AK3" s="493"/>
      <c r="AL3" s="493"/>
      <c r="AM3" s="493"/>
      <c r="AN3" s="493"/>
      <c r="AO3" s="493"/>
      <c r="AP3" s="493"/>
      <c r="AQ3" s="493"/>
      <c r="AR3" s="493"/>
      <c r="AS3" s="493"/>
      <c r="AT3" s="493"/>
      <c r="AU3" s="493"/>
      <c r="AV3" s="493"/>
      <c r="AW3" s="494"/>
      <c r="AX3" s="54"/>
      <c r="AY3" s="495" t="s">
        <v>133</v>
      </c>
      <c r="AZ3" s="497"/>
      <c r="BA3" s="497"/>
      <c r="BB3" s="497"/>
      <c r="BC3" s="497"/>
      <c r="BD3" s="497"/>
      <c r="BE3" s="497"/>
      <c r="BF3" s="497"/>
      <c r="BG3" s="497"/>
      <c r="BH3" s="497"/>
      <c r="BI3" s="497"/>
      <c r="BJ3" s="497"/>
      <c r="BK3" s="497"/>
      <c r="BL3" s="497"/>
      <c r="BM3" s="497"/>
      <c r="BN3" s="497"/>
      <c r="BO3" s="497"/>
      <c r="BP3" s="497"/>
      <c r="BQ3" s="497"/>
      <c r="BR3" s="496"/>
    </row>
    <row r="4" spans="1:70" ht="15" customHeight="1">
      <c r="A4" s="478"/>
      <c r="B4" s="490"/>
      <c r="C4" s="490"/>
      <c r="D4" s="491"/>
      <c r="E4" s="498" t="s">
        <v>207</v>
      </c>
      <c r="F4" s="499"/>
      <c r="G4" s="499"/>
      <c r="H4" s="499"/>
      <c r="I4" s="499"/>
      <c r="J4" s="499"/>
      <c r="K4" s="499"/>
      <c r="L4" s="499"/>
      <c r="M4" s="499"/>
      <c r="N4" s="499"/>
      <c r="O4" s="499"/>
      <c r="P4" s="499"/>
      <c r="Q4" s="499"/>
      <c r="R4" s="499"/>
      <c r="S4" s="499"/>
      <c r="T4" s="499"/>
      <c r="U4" s="499"/>
      <c r="V4" s="499"/>
      <c r="W4" s="499"/>
      <c r="X4" s="499"/>
      <c r="Y4" s="499"/>
      <c r="Z4" s="499"/>
      <c r="AA4" s="499"/>
      <c r="AB4" s="499"/>
      <c r="AC4" s="499"/>
      <c r="AD4" s="499"/>
      <c r="AE4" s="500"/>
      <c r="AF4" s="492" t="s">
        <v>208</v>
      </c>
      <c r="AG4" s="493"/>
      <c r="AH4" s="493"/>
      <c r="AI4" s="493"/>
      <c r="AJ4" s="493"/>
      <c r="AK4" s="493"/>
      <c r="AL4" s="493"/>
      <c r="AM4" s="493"/>
      <c r="AN4" s="493"/>
      <c r="AO4" s="493"/>
      <c r="AP4" s="493"/>
      <c r="AQ4" s="493"/>
      <c r="AR4" s="493"/>
      <c r="AS4" s="493"/>
      <c r="AT4" s="493"/>
      <c r="AU4" s="493"/>
      <c r="AV4" s="493"/>
      <c r="AW4" s="494"/>
      <c r="AX4" s="55"/>
      <c r="AY4" s="501" t="s">
        <v>209</v>
      </c>
      <c r="AZ4" s="502"/>
      <c r="BA4" s="502"/>
      <c r="BB4" s="502"/>
      <c r="BC4" s="502"/>
      <c r="BD4" s="502"/>
      <c r="BE4" s="502"/>
      <c r="BF4" s="502"/>
      <c r="BG4" s="502"/>
      <c r="BH4" s="502"/>
      <c r="BI4" s="502"/>
      <c r="BJ4" s="502"/>
      <c r="BK4" s="502"/>
      <c r="BL4" s="502"/>
      <c r="BM4" s="502"/>
      <c r="BN4" s="502"/>
      <c r="BO4" s="502"/>
      <c r="BP4" s="502"/>
      <c r="BQ4" s="502"/>
      <c r="BR4" s="503"/>
    </row>
    <row r="5" spans="1:70" ht="12" customHeight="1">
      <c r="A5" s="495" t="s">
        <v>106</v>
      </c>
      <c r="B5" s="496"/>
      <c r="C5" s="495" t="s">
        <v>130</v>
      </c>
      <c r="D5" s="496"/>
      <c r="E5" s="449" t="s">
        <v>136</v>
      </c>
      <c r="F5" s="449"/>
      <c r="G5" s="449"/>
      <c r="H5" s="449"/>
      <c r="I5" s="449"/>
      <c r="J5" s="449"/>
      <c r="K5" s="449"/>
      <c r="L5" s="449"/>
      <c r="M5" s="449"/>
      <c r="N5" s="449"/>
      <c r="O5" s="449"/>
      <c r="P5" s="449"/>
      <c r="Q5" s="449"/>
      <c r="R5" s="449"/>
      <c r="S5" s="449"/>
      <c r="T5" s="449"/>
      <c r="U5" s="449"/>
      <c r="V5" s="449"/>
      <c r="W5" s="449"/>
      <c r="X5" s="449"/>
      <c r="Y5" s="449"/>
      <c r="Z5" s="449"/>
      <c r="AA5" s="449"/>
      <c r="AB5" s="449"/>
      <c r="AC5" s="449"/>
      <c r="AD5" s="449"/>
      <c r="AE5" s="449"/>
      <c r="AF5" s="449"/>
      <c r="AG5" s="449"/>
      <c r="AH5" s="449"/>
      <c r="AI5" s="449"/>
      <c r="AJ5" s="449"/>
      <c r="AK5" s="449"/>
      <c r="AL5" s="449"/>
      <c r="AM5" s="449"/>
      <c r="AN5" s="449"/>
      <c r="AO5" s="449"/>
      <c r="AP5" s="449"/>
      <c r="AQ5" s="449"/>
      <c r="AR5" s="449"/>
      <c r="AS5" s="449"/>
      <c r="AT5" s="449"/>
      <c r="AU5" s="449"/>
      <c r="AV5" s="449"/>
      <c r="AW5" s="449"/>
      <c r="AX5" s="449"/>
      <c r="AY5" s="449"/>
      <c r="AZ5" s="449"/>
      <c r="BA5" s="449"/>
      <c r="BB5" s="449"/>
      <c r="BC5" s="449"/>
      <c r="BD5" s="449"/>
      <c r="BE5" s="449"/>
      <c r="BF5" s="449"/>
      <c r="BG5" s="449"/>
      <c r="BH5" s="449"/>
      <c r="BI5" s="449"/>
      <c r="BJ5" s="449"/>
      <c r="BK5" s="449"/>
      <c r="BL5" s="449"/>
      <c r="BM5" s="449"/>
      <c r="BN5" s="449"/>
      <c r="BO5" s="449"/>
      <c r="BP5" s="449"/>
      <c r="BQ5" s="449"/>
      <c r="BR5" s="449"/>
    </row>
    <row r="6" spans="1:70">
      <c r="A6" s="498" t="s">
        <v>206</v>
      </c>
      <c r="B6" s="500"/>
      <c r="C6" s="498">
        <v>8</v>
      </c>
      <c r="D6" s="500"/>
      <c r="E6" s="449"/>
      <c r="F6" s="449"/>
      <c r="G6" s="449"/>
      <c r="H6" s="449"/>
      <c r="I6" s="449"/>
      <c r="J6" s="449"/>
      <c r="K6" s="449"/>
      <c r="L6" s="449"/>
      <c r="M6" s="449"/>
      <c r="N6" s="449"/>
      <c r="O6" s="449"/>
      <c r="P6" s="449"/>
      <c r="Q6" s="449"/>
      <c r="R6" s="449"/>
      <c r="S6" s="449"/>
      <c r="T6" s="449"/>
      <c r="U6" s="449"/>
      <c r="V6" s="449"/>
      <c r="W6" s="449"/>
      <c r="X6" s="449"/>
      <c r="Y6" s="449"/>
      <c r="Z6" s="449"/>
      <c r="AA6" s="449"/>
      <c r="AB6" s="449"/>
      <c r="AC6" s="449"/>
      <c r="AD6" s="449"/>
      <c r="AE6" s="449"/>
      <c r="AF6" s="449"/>
      <c r="AG6" s="449"/>
      <c r="AH6" s="449"/>
      <c r="AI6" s="449"/>
      <c r="AJ6" s="449"/>
      <c r="AK6" s="449"/>
      <c r="AL6" s="449"/>
      <c r="AM6" s="449"/>
      <c r="AN6" s="449"/>
      <c r="AO6" s="449"/>
      <c r="AP6" s="449"/>
      <c r="AQ6" s="449"/>
      <c r="AR6" s="449"/>
      <c r="AS6" s="449"/>
      <c r="AT6" s="449"/>
      <c r="AU6" s="449"/>
      <c r="AV6" s="449"/>
      <c r="AW6" s="449"/>
      <c r="AX6" s="449"/>
      <c r="AY6" s="449"/>
      <c r="AZ6" s="449"/>
      <c r="BA6" s="449"/>
      <c r="BB6" s="449"/>
      <c r="BC6" s="449"/>
      <c r="BD6" s="449"/>
      <c r="BE6" s="449"/>
      <c r="BF6" s="449"/>
      <c r="BG6" s="449"/>
      <c r="BH6" s="449"/>
      <c r="BI6" s="449"/>
      <c r="BJ6" s="449"/>
      <c r="BK6" s="449"/>
      <c r="BL6" s="449"/>
      <c r="BM6" s="449"/>
      <c r="BN6" s="449"/>
      <c r="BO6" s="449"/>
      <c r="BP6" s="449"/>
      <c r="BQ6" s="449"/>
      <c r="BR6" s="449"/>
    </row>
    <row r="7" spans="1:70">
      <c r="A7" s="26"/>
      <c r="B7" s="26"/>
      <c r="C7" s="47"/>
      <c r="D7" s="47"/>
      <c r="E7" s="47"/>
      <c r="F7" s="47"/>
      <c r="G7" s="47"/>
      <c r="H7" s="47"/>
      <c r="I7" s="26"/>
      <c r="J7" s="47"/>
      <c r="K7" s="26"/>
      <c r="L7" s="47"/>
      <c r="M7" s="47"/>
      <c r="N7" s="26"/>
      <c r="O7" s="47"/>
      <c r="P7" s="47"/>
      <c r="Q7" s="47"/>
      <c r="R7" s="47"/>
      <c r="S7" s="47"/>
      <c r="T7" s="47"/>
      <c r="U7" s="47"/>
      <c r="V7" s="47"/>
      <c r="W7" s="47"/>
      <c r="X7" s="47"/>
      <c r="Y7" s="47"/>
      <c r="Z7" s="47"/>
      <c r="AA7" s="47"/>
      <c r="AB7" s="47"/>
      <c r="AC7" s="47"/>
      <c r="AD7" s="47"/>
      <c r="AE7" s="47"/>
      <c r="AF7" s="47"/>
      <c r="AG7" s="47"/>
      <c r="AH7" s="47"/>
      <c r="AI7" s="47"/>
      <c r="AJ7" s="47"/>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row>
    <row r="8" spans="1:70" ht="21" customHeight="1">
      <c r="A8" s="447" t="s">
        <v>489</v>
      </c>
      <c r="B8" s="447"/>
      <c r="C8" s="447"/>
      <c r="D8" s="447"/>
      <c r="E8" s="451" t="s">
        <v>538</v>
      </c>
      <c r="F8" s="447"/>
      <c r="G8" s="447"/>
      <c r="H8" s="447"/>
      <c r="I8" s="447"/>
      <c r="J8" s="47"/>
      <c r="K8" s="26"/>
      <c r="L8" s="47"/>
      <c r="M8" s="47"/>
      <c r="N8" s="26"/>
      <c r="O8" s="47"/>
      <c r="P8" s="47"/>
      <c r="Q8" s="47"/>
      <c r="R8" s="47"/>
      <c r="S8" s="47"/>
      <c r="T8" s="47"/>
      <c r="U8" s="47"/>
      <c r="V8" s="47"/>
      <c r="W8" s="47"/>
      <c r="X8" s="47"/>
      <c r="Y8" s="47"/>
      <c r="Z8" s="47"/>
      <c r="AA8" s="47"/>
      <c r="AB8" s="47"/>
      <c r="AC8" s="47"/>
      <c r="AD8" s="47"/>
      <c r="AE8" s="47"/>
      <c r="AF8" s="47"/>
      <c r="AG8" s="47"/>
      <c r="AH8" s="47"/>
      <c r="AI8" s="47"/>
      <c r="AJ8" s="47"/>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row>
    <row r="9" spans="1:70" ht="12.75" thickBot="1">
      <c r="A9" s="26"/>
      <c r="B9" s="26"/>
      <c r="C9" s="47"/>
      <c r="D9" s="47"/>
      <c r="E9" s="47"/>
      <c r="F9" s="47"/>
      <c r="G9" s="47"/>
      <c r="H9" s="47"/>
      <c r="I9" s="26"/>
      <c r="J9" s="47"/>
      <c r="K9" s="26"/>
      <c r="L9" s="47"/>
      <c r="M9" s="47"/>
      <c r="N9" s="26"/>
      <c r="O9" s="47"/>
      <c r="P9" s="47"/>
      <c r="Q9" s="47"/>
      <c r="R9" s="47"/>
      <c r="S9" s="47"/>
      <c r="T9" s="47"/>
      <c r="U9" s="47"/>
      <c r="V9" s="47"/>
      <c r="W9" s="47"/>
      <c r="X9" s="47"/>
      <c r="Y9" s="47"/>
      <c r="Z9" s="47"/>
      <c r="AA9" s="47"/>
      <c r="AB9" s="47"/>
      <c r="AC9" s="47"/>
      <c r="AD9" s="47"/>
      <c r="AE9" s="47"/>
      <c r="AF9" s="47"/>
      <c r="AG9" s="47"/>
      <c r="AH9" s="47"/>
      <c r="AI9" s="47"/>
      <c r="AJ9" s="47"/>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c r="BM9" s="26"/>
      <c r="BN9" s="26"/>
      <c r="BO9" s="26"/>
      <c r="BP9" s="26"/>
      <c r="BQ9" s="26"/>
      <c r="BR9" s="26"/>
    </row>
    <row r="10" spans="1:70" ht="11.85" customHeight="1" thickBot="1">
      <c r="A10" s="452" t="s">
        <v>0</v>
      </c>
      <c r="B10" s="455" t="s">
        <v>1</v>
      </c>
      <c r="C10" s="455" t="s">
        <v>213</v>
      </c>
      <c r="D10" s="468" t="s">
        <v>54</v>
      </c>
      <c r="E10" s="469"/>
      <c r="F10" s="469"/>
      <c r="G10" s="469"/>
      <c r="H10" s="469"/>
      <c r="I10" s="469"/>
      <c r="J10" s="469"/>
      <c r="K10" s="470"/>
      <c r="L10" s="83"/>
      <c r="M10" s="84"/>
      <c r="N10" s="410" t="s">
        <v>223</v>
      </c>
      <c r="O10" s="411"/>
      <c r="P10" s="411"/>
      <c r="Q10" s="411"/>
      <c r="R10" s="411"/>
      <c r="S10" s="411"/>
      <c r="T10" s="411"/>
      <c r="U10" s="411"/>
      <c r="V10" s="411"/>
      <c r="W10" s="411"/>
      <c r="X10" s="411"/>
      <c r="Y10" s="411"/>
      <c r="Z10" s="411"/>
      <c r="AA10" s="411"/>
      <c r="AB10" s="411"/>
      <c r="AC10" s="411"/>
      <c r="AD10" s="411"/>
      <c r="AE10" s="411"/>
      <c r="AF10" s="411"/>
      <c r="AG10" s="411"/>
      <c r="AH10" s="411"/>
      <c r="AI10" s="411"/>
      <c r="AJ10" s="411"/>
      <c r="AK10" s="411"/>
      <c r="AL10" s="411"/>
      <c r="AM10" s="411"/>
      <c r="AN10" s="411"/>
      <c r="AO10" s="411"/>
      <c r="AP10" s="411"/>
      <c r="AQ10" s="411"/>
      <c r="AR10" s="411"/>
      <c r="AS10" s="411"/>
      <c r="AT10" s="411"/>
      <c r="AU10" s="411"/>
      <c r="AV10" s="411"/>
      <c r="AW10" s="411"/>
      <c r="AX10" s="411"/>
      <c r="AY10" s="411"/>
      <c r="AZ10" s="411"/>
      <c r="BA10" s="411"/>
      <c r="BB10" s="411"/>
      <c r="BC10" s="411"/>
      <c r="BD10" s="411"/>
      <c r="BE10" s="411"/>
      <c r="BF10" s="411"/>
      <c r="BG10" s="411"/>
      <c r="BH10" s="412"/>
      <c r="BI10" s="193"/>
      <c r="BJ10" s="406" t="s">
        <v>50</v>
      </c>
      <c r="BK10" s="407"/>
      <c r="BL10" s="407"/>
      <c r="BM10" s="407"/>
      <c r="BN10" s="407"/>
      <c r="BO10" s="408"/>
      <c r="BP10" s="408"/>
      <c r="BQ10" s="408"/>
      <c r="BR10" s="409"/>
    </row>
    <row r="11" spans="1:70" ht="11.85" customHeight="1" thickBot="1">
      <c r="A11" s="453"/>
      <c r="B11" s="456"/>
      <c r="C11" s="456"/>
      <c r="D11" s="474" t="s">
        <v>210</v>
      </c>
      <c r="E11" s="471" t="s">
        <v>227</v>
      </c>
      <c r="F11" s="472"/>
      <c r="G11" s="472"/>
      <c r="H11" s="472"/>
      <c r="I11" s="472"/>
      <c r="J11" s="472"/>
      <c r="K11" s="473"/>
      <c r="L11" s="83"/>
      <c r="M11" s="84"/>
      <c r="N11" s="427" t="s">
        <v>226</v>
      </c>
      <c r="O11" s="428"/>
      <c r="P11" s="429"/>
      <c r="Q11" s="410" t="s">
        <v>414</v>
      </c>
      <c r="R11" s="411"/>
      <c r="S11" s="411"/>
      <c r="T11" s="411"/>
      <c r="U11" s="411"/>
      <c r="V11" s="411"/>
      <c r="W11" s="411"/>
      <c r="X11" s="411"/>
      <c r="Y11" s="411"/>
      <c r="Z11" s="411"/>
      <c r="AA11" s="411"/>
      <c r="AB11" s="411"/>
      <c r="AC11" s="411"/>
      <c r="AD11" s="411"/>
      <c r="AE11" s="411"/>
      <c r="AF11" s="411"/>
      <c r="AG11" s="411"/>
      <c r="AH11" s="411"/>
      <c r="AI11" s="411"/>
      <c r="AJ11" s="411"/>
      <c r="AK11" s="412"/>
      <c r="AL11" s="476" t="s">
        <v>225</v>
      </c>
      <c r="AM11" s="476" t="s">
        <v>137</v>
      </c>
      <c r="AN11" s="410" t="s">
        <v>228</v>
      </c>
      <c r="AO11" s="411"/>
      <c r="AP11" s="411"/>
      <c r="AQ11" s="411"/>
      <c r="AR11" s="411"/>
      <c r="AS11" s="411"/>
      <c r="AT11" s="411"/>
      <c r="AU11" s="411"/>
      <c r="AV11" s="411"/>
      <c r="AW11" s="411"/>
      <c r="AX11" s="411"/>
      <c r="AY11" s="411"/>
      <c r="AZ11" s="411"/>
      <c r="BA11" s="411"/>
      <c r="BB11" s="411"/>
      <c r="BC11" s="411"/>
      <c r="BD11" s="411"/>
      <c r="BE11" s="411"/>
      <c r="BF11" s="412"/>
      <c r="BG11" s="413" t="s">
        <v>42</v>
      </c>
      <c r="BH11" s="414"/>
      <c r="BI11" s="94"/>
      <c r="BJ11" s="415" t="s">
        <v>50</v>
      </c>
      <c r="BK11" s="435" t="s">
        <v>51</v>
      </c>
      <c r="BL11" s="436"/>
      <c r="BM11" s="436"/>
      <c r="BN11" s="436"/>
      <c r="BO11" s="415" t="s">
        <v>211</v>
      </c>
      <c r="BP11" s="415" t="s">
        <v>283</v>
      </c>
      <c r="BQ11" s="415" t="s">
        <v>231</v>
      </c>
      <c r="BR11" s="417" t="s">
        <v>52</v>
      </c>
    </row>
    <row r="12" spans="1:70" s="11" customFormat="1" ht="87" customHeight="1" thickBot="1">
      <c r="A12" s="454"/>
      <c r="B12" s="457"/>
      <c r="C12" s="458"/>
      <c r="D12" s="475"/>
      <c r="E12" s="87" t="s">
        <v>219</v>
      </c>
      <c r="F12" s="88" t="s">
        <v>281</v>
      </c>
      <c r="G12" s="87" t="s">
        <v>220</v>
      </c>
      <c r="H12" s="88" t="s">
        <v>281</v>
      </c>
      <c r="I12" s="87" t="s">
        <v>221</v>
      </c>
      <c r="J12" s="89" t="s">
        <v>281</v>
      </c>
      <c r="K12" s="90" t="s">
        <v>222</v>
      </c>
      <c r="L12" s="91" t="s">
        <v>281</v>
      </c>
      <c r="M12" s="92" t="s">
        <v>282</v>
      </c>
      <c r="N12" s="86" t="s">
        <v>212</v>
      </c>
      <c r="O12" s="86" t="s">
        <v>138</v>
      </c>
      <c r="P12" s="86" t="s">
        <v>44</v>
      </c>
      <c r="Q12" s="168" t="s">
        <v>139</v>
      </c>
      <c r="R12" s="168" t="s">
        <v>140</v>
      </c>
      <c r="S12" s="168" t="s">
        <v>141</v>
      </c>
      <c r="T12" s="168" t="s">
        <v>142</v>
      </c>
      <c r="U12" s="169" t="s">
        <v>143</v>
      </c>
      <c r="V12" s="170" t="s">
        <v>144</v>
      </c>
      <c r="W12" s="170" t="s">
        <v>145</v>
      </c>
      <c r="X12" s="170" t="s">
        <v>146</v>
      </c>
      <c r="Y12" s="170" t="s">
        <v>147</v>
      </c>
      <c r="Z12" s="170" t="s">
        <v>148</v>
      </c>
      <c r="AA12" s="170" t="s">
        <v>149</v>
      </c>
      <c r="AB12" s="170" t="s">
        <v>150</v>
      </c>
      <c r="AC12" s="170" t="s">
        <v>151</v>
      </c>
      <c r="AD12" s="170" t="s">
        <v>152</v>
      </c>
      <c r="AE12" s="170" t="s">
        <v>153</v>
      </c>
      <c r="AF12" s="170" t="s">
        <v>154</v>
      </c>
      <c r="AG12" s="170" t="s">
        <v>155</v>
      </c>
      <c r="AH12" s="170" t="s">
        <v>156</v>
      </c>
      <c r="AI12" s="170" t="s">
        <v>157</v>
      </c>
      <c r="AJ12" s="171" t="s">
        <v>158</v>
      </c>
      <c r="AK12" s="171" t="s">
        <v>224</v>
      </c>
      <c r="AL12" s="477"/>
      <c r="AM12" s="477"/>
      <c r="AN12" s="172" t="s">
        <v>43</v>
      </c>
      <c r="AO12" s="173" t="s">
        <v>159</v>
      </c>
      <c r="AP12" s="171" t="s">
        <v>158</v>
      </c>
      <c r="AQ12" s="171" t="s">
        <v>160</v>
      </c>
      <c r="AR12" s="171" t="s">
        <v>158</v>
      </c>
      <c r="AS12" s="171" t="s">
        <v>161</v>
      </c>
      <c r="AT12" s="171" t="s">
        <v>158</v>
      </c>
      <c r="AU12" s="171" t="s">
        <v>162</v>
      </c>
      <c r="AV12" s="171" t="s">
        <v>158</v>
      </c>
      <c r="AW12" s="171" t="s">
        <v>163</v>
      </c>
      <c r="AX12" s="171" t="s">
        <v>158</v>
      </c>
      <c r="AY12" s="171" t="s">
        <v>164</v>
      </c>
      <c r="AZ12" s="171" t="s">
        <v>158</v>
      </c>
      <c r="BA12" s="171" t="s">
        <v>488</v>
      </c>
      <c r="BB12" s="171" t="s">
        <v>158</v>
      </c>
      <c r="BC12" s="171" t="s">
        <v>166</v>
      </c>
      <c r="BD12" s="171" t="s">
        <v>229</v>
      </c>
      <c r="BE12" s="171" t="s">
        <v>167</v>
      </c>
      <c r="BF12" s="171" t="s">
        <v>168</v>
      </c>
      <c r="BG12" s="93" t="s">
        <v>135</v>
      </c>
      <c r="BH12" s="94" t="s">
        <v>3</v>
      </c>
      <c r="BI12" s="209" t="s">
        <v>544</v>
      </c>
      <c r="BJ12" s="440"/>
      <c r="BK12" s="85" t="s">
        <v>230</v>
      </c>
      <c r="BL12" s="134" t="s">
        <v>486</v>
      </c>
      <c r="BM12" s="85" t="s">
        <v>482</v>
      </c>
      <c r="BN12" s="85" t="s">
        <v>487</v>
      </c>
      <c r="BO12" s="416"/>
      <c r="BP12" s="416"/>
      <c r="BQ12" s="416"/>
      <c r="BR12" s="418"/>
    </row>
    <row r="13" spans="1:70" ht="66" customHeight="1">
      <c r="A13" s="462" t="s">
        <v>99</v>
      </c>
      <c r="B13" s="462" t="s">
        <v>642</v>
      </c>
      <c r="C13" s="465" t="s">
        <v>6</v>
      </c>
      <c r="D13" s="430" t="s">
        <v>643</v>
      </c>
      <c r="E13" s="402" t="s">
        <v>179</v>
      </c>
      <c r="F13" s="393"/>
      <c r="G13" s="402" t="s">
        <v>179</v>
      </c>
      <c r="H13" s="393"/>
      <c r="I13" s="402" t="s">
        <v>179</v>
      </c>
      <c r="J13" s="396"/>
      <c r="K13" s="402" t="s">
        <v>179</v>
      </c>
      <c r="L13" s="399">
        <f>IF(K13="SI",25%,0%)</f>
        <v>0.25</v>
      </c>
      <c r="M13" s="399">
        <f>F13+H13+J13+L13</f>
        <v>0.25</v>
      </c>
      <c r="N13" s="387" t="s">
        <v>478</v>
      </c>
      <c r="O13" s="448" t="str">
        <f>+IF(N13="NO SE HA PRESENTADO EN LOS ULTIMOS 5 AÑOS","RARA VEZ",IF(N13="AL MENOS 1 VEZ EN LOS ULTIMOS 5 AÑOS","IMPROBABLE",IF(N13="AL MENOS 1 VEZ EN LOS ULTIMOS 2 AÑOS","POSIBLE",IF(N13="AL MENOS 1 VEZ EN EL ULTIMO AÑO","PROBABLE",IF(N13="MAS DE 1 VEZ AL AÑO","CASI SEGURO","ERROR")))))</f>
        <v>RARA VEZ</v>
      </c>
      <c r="P13" s="387" t="str">
        <f>+IF(O13="RARA VEZ","20%",IF(O13="IMPROBABLE","40%",IF(O13="POSIBLE","60%",IF(O13="PROBABLE","80%",IF(O13="CASI SEGURO","100%","ERROR")))))</f>
        <v>20%</v>
      </c>
      <c r="Q13" s="526" t="s">
        <v>179</v>
      </c>
      <c r="R13" s="526" t="s">
        <v>179</v>
      </c>
      <c r="S13" s="526" t="s">
        <v>179</v>
      </c>
      <c r="T13" s="526" t="s">
        <v>189</v>
      </c>
      <c r="U13" s="526" t="s">
        <v>179</v>
      </c>
      <c r="V13" s="526" t="s">
        <v>179</v>
      </c>
      <c r="W13" s="526" t="s">
        <v>179</v>
      </c>
      <c r="X13" s="526" t="s">
        <v>189</v>
      </c>
      <c r="Y13" s="526" t="s">
        <v>189</v>
      </c>
      <c r="Z13" s="526" t="s">
        <v>179</v>
      </c>
      <c r="AA13" s="526" t="s">
        <v>179</v>
      </c>
      <c r="AB13" s="526" t="s">
        <v>179</v>
      </c>
      <c r="AC13" s="526" t="s">
        <v>179</v>
      </c>
      <c r="AD13" s="526" t="s">
        <v>179</v>
      </c>
      <c r="AE13" s="526" t="s">
        <v>179</v>
      </c>
      <c r="AF13" s="526" t="s">
        <v>189</v>
      </c>
      <c r="AG13" s="526" t="s">
        <v>179</v>
      </c>
      <c r="AH13" s="526" t="s">
        <v>179</v>
      </c>
      <c r="AI13" s="526" t="s">
        <v>189</v>
      </c>
      <c r="AJ13" s="391">
        <f>COUNTIF(Q13:AI15,"SI")</f>
        <v>14</v>
      </c>
      <c r="AK13" s="481" t="str">
        <f t="shared" ref="AK13" si="0">+IF(AND(AJ13&gt;0,AJ13&lt;6),"MODERADO",IF(AJ13&gt;=12,"CATASTRÓFICO",IF(AND(AJ13&gt;5,AJ13&lt;12),"MAYOR","")))</f>
        <v>CATASTRÓFICO</v>
      </c>
      <c r="AL13" s="478"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240" t="s">
        <v>644</v>
      </c>
      <c r="AN13" s="185" t="s">
        <v>645</v>
      </c>
      <c r="AO13" s="180" t="s">
        <v>172</v>
      </c>
      <c r="AP13" s="208">
        <f>IF(AO13="Asignado",15,0)</f>
        <v>15</v>
      </c>
      <c r="AQ13" s="208" t="s">
        <v>173</v>
      </c>
      <c r="AR13" s="208">
        <f>IF(AQ13="adecuado",15,0)</f>
        <v>15</v>
      </c>
      <c r="AS13" s="208" t="s">
        <v>174</v>
      </c>
      <c r="AT13" s="208">
        <f>IF(AS13="Oportuna",15,0)</f>
        <v>15</v>
      </c>
      <c r="AU13" s="208" t="s">
        <v>175</v>
      </c>
      <c r="AV13" s="208">
        <f>IF(AU13="Prevenir",15,IF(AU13="Detectar",10,0))</f>
        <v>15</v>
      </c>
      <c r="AW13" s="208" t="s">
        <v>176</v>
      </c>
      <c r="AX13" s="208">
        <f>IF(AW13="Confiable",15,0)</f>
        <v>15</v>
      </c>
      <c r="AY13" s="208" t="s">
        <v>177</v>
      </c>
      <c r="AZ13" s="208">
        <f>IF(AY13="Se investigan y resuelven oportunamente",15,0)</f>
        <v>15</v>
      </c>
      <c r="BA13" s="208" t="s">
        <v>178</v>
      </c>
      <c r="BB13" s="208">
        <f>IF(BA13="Completa",10,IF(BA13="Incompleta",5,0))</f>
        <v>10</v>
      </c>
      <c r="BC13" s="208">
        <f>BB13+AZ13+AX13+AV13+AT13+AR13+AP13</f>
        <v>100</v>
      </c>
      <c r="BD13" s="241" t="str">
        <f>IF(BC13&gt;95,"FUERTE",IF(AND(BC13&lt;95.01,BC13&gt;85.02),"MODERADO",IF(AND(BC13&lt;85.01,BC13&gt;1),"DEBIL","ESTABLECER CONTROL")))</f>
        <v>FUERTE</v>
      </c>
      <c r="BE13" s="511">
        <f>AVERAGE(BC13:BC15)</f>
        <v>66.666666666666671</v>
      </c>
      <c r="BF13" s="424" t="str">
        <f>IF(BE13&gt;95,"FUERTE",IF(AND(BE13&lt;95.01,BE13&gt;85.02),"MODERADO",IF(AND(BE13&lt;85.01,BE13&gt;1),"DEBIL","0")))</f>
        <v>DEBIL</v>
      </c>
      <c r="BG13" s="42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21" t="str">
        <f>AK13</f>
        <v>CATASTRÓFICO</v>
      </c>
      <c r="BI13" s="421" t="s">
        <v>545</v>
      </c>
      <c r="BJ13" s="437" t="s">
        <v>280</v>
      </c>
      <c r="BK13" s="179" t="s">
        <v>646</v>
      </c>
      <c r="BL13" s="199" t="s">
        <v>647</v>
      </c>
      <c r="BM13" s="217">
        <v>46174</v>
      </c>
      <c r="BN13" s="217">
        <v>46371</v>
      </c>
      <c r="BO13" s="443" t="s">
        <v>648</v>
      </c>
      <c r="BP13" s="802">
        <v>46142</v>
      </c>
      <c r="BQ13" s="242" t="s">
        <v>827</v>
      </c>
      <c r="BR13" s="243" t="s">
        <v>76</v>
      </c>
    </row>
    <row r="14" spans="1:70" ht="57.95" customHeight="1">
      <c r="A14" s="463"/>
      <c r="B14" s="463"/>
      <c r="C14" s="466"/>
      <c r="D14" s="431"/>
      <c r="E14" s="403"/>
      <c r="F14" s="394"/>
      <c r="G14" s="403"/>
      <c r="H14" s="394"/>
      <c r="I14" s="403"/>
      <c r="J14" s="397"/>
      <c r="K14" s="403"/>
      <c r="L14" s="400"/>
      <c r="M14" s="400"/>
      <c r="N14" s="388"/>
      <c r="O14" s="449"/>
      <c r="P14" s="388"/>
      <c r="Q14" s="527"/>
      <c r="R14" s="527"/>
      <c r="S14" s="527"/>
      <c r="T14" s="527"/>
      <c r="U14" s="527"/>
      <c r="V14" s="527"/>
      <c r="W14" s="527"/>
      <c r="X14" s="527"/>
      <c r="Y14" s="527"/>
      <c r="Z14" s="527"/>
      <c r="AA14" s="527"/>
      <c r="AB14" s="527"/>
      <c r="AC14" s="527"/>
      <c r="AD14" s="527"/>
      <c r="AE14" s="527"/>
      <c r="AF14" s="527"/>
      <c r="AG14" s="527"/>
      <c r="AH14" s="527"/>
      <c r="AI14" s="527"/>
      <c r="AJ14" s="391"/>
      <c r="AK14" s="482"/>
      <c r="AL14" s="479"/>
      <c r="AM14" s="212" t="s">
        <v>649</v>
      </c>
      <c r="AN14" s="213" t="s">
        <v>645</v>
      </c>
      <c r="AO14" s="66" t="s">
        <v>172</v>
      </c>
      <c r="AP14" s="132">
        <f t="shared" ref="AP14:AP15" si="1">IF(AO14="Asignado",15,0)</f>
        <v>15</v>
      </c>
      <c r="AQ14" s="132" t="s">
        <v>173</v>
      </c>
      <c r="AR14" s="132">
        <f t="shared" ref="AR14:AR15" si="2">IF(AQ14="adecuado",15,0)</f>
        <v>15</v>
      </c>
      <c r="AS14" s="132" t="s">
        <v>174</v>
      </c>
      <c r="AT14" s="132">
        <f t="shared" ref="AT14:AT15" si="3">IF(AS14="Oportuna",15,0)</f>
        <v>15</v>
      </c>
      <c r="AU14" s="132" t="s">
        <v>175</v>
      </c>
      <c r="AV14" s="132">
        <f t="shared" ref="AV14:AV15" si="4">IF(AU14="Prevenir",15,IF(AU14="Detectar",10,0))</f>
        <v>15</v>
      </c>
      <c r="AW14" s="132" t="s">
        <v>176</v>
      </c>
      <c r="AX14" s="132">
        <f t="shared" ref="AX14:AX15" si="5">IF(AW14="Confiable",15,0)</f>
        <v>15</v>
      </c>
      <c r="AY14" s="132" t="s">
        <v>177</v>
      </c>
      <c r="AZ14" s="132">
        <f t="shared" ref="AZ14:AZ15" si="6">IF(AY14="Se investigan y resuelven oportunamente",15,0)</f>
        <v>15</v>
      </c>
      <c r="BA14" s="132" t="s">
        <v>178</v>
      </c>
      <c r="BB14" s="132">
        <f t="shared" ref="BB14:BB15" si="7">IF(BA14="Completa",10,IF(BA14="Incompleta",5,0))</f>
        <v>10</v>
      </c>
      <c r="BC14" s="132">
        <f t="shared" ref="BC14:BC15" si="8">BB14+AZ14+AX14+AV14+AT14+AR14+AP14</f>
        <v>100</v>
      </c>
      <c r="BD14" s="175" t="str">
        <f>IF(BC14&gt;95,"FUERTE",IF(AND(BC14&lt;95.01,BC14&gt;85.02),"MODERADO",IF(AND(BC14&lt;85.01,BC14&gt;1),"DEBIL","ESTABLECER CONTROL")))</f>
        <v>FUERTE</v>
      </c>
      <c r="BE14" s="425"/>
      <c r="BF14" s="422"/>
      <c r="BG14" s="422"/>
      <c r="BH14" s="422"/>
      <c r="BI14" s="438"/>
      <c r="BJ14" s="391"/>
      <c r="BK14" s="218" t="s">
        <v>650</v>
      </c>
      <c r="BL14" s="218" t="s">
        <v>647</v>
      </c>
      <c r="BM14" s="207">
        <v>46174</v>
      </c>
      <c r="BN14" s="207">
        <v>46371</v>
      </c>
      <c r="BO14" s="444"/>
      <c r="BP14" s="796">
        <v>46142</v>
      </c>
      <c r="BQ14" s="219" t="s">
        <v>828</v>
      </c>
      <c r="BR14" s="220" t="s">
        <v>76</v>
      </c>
    </row>
    <row r="15" spans="1:70" ht="50.1" customHeight="1" thickBot="1">
      <c r="A15" s="464"/>
      <c r="B15" s="464"/>
      <c r="C15" s="467"/>
      <c r="D15" s="432"/>
      <c r="E15" s="404"/>
      <c r="F15" s="395"/>
      <c r="G15" s="404"/>
      <c r="H15" s="395"/>
      <c r="I15" s="404"/>
      <c r="J15" s="398"/>
      <c r="K15" s="404"/>
      <c r="L15" s="401"/>
      <c r="M15" s="401"/>
      <c r="N15" s="389"/>
      <c r="O15" s="450"/>
      <c r="P15" s="389"/>
      <c r="Q15" s="528"/>
      <c r="R15" s="528"/>
      <c r="S15" s="528"/>
      <c r="T15" s="528"/>
      <c r="U15" s="528"/>
      <c r="V15" s="528"/>
      <c r="W15" s="528"/>
      <c r="X15" s="528"/>
      <c r="Y15" s="528"/>
      <c r="Z15" s="528"/>
      <c r="AA15" s="528"/>
      <c r="AB15" s="528"/>
      <c r="AC15" s="528"/>
      <c r="AD15" s="528"/>
      <c r="AE15" s="528"/>
      <c r="AF15" s="528"/>
      <c r="AG15" s="528"/>
      <c r="AH15" s="528"/>
      <c r="AI15" s="528"/>
      <c r="AJ15" s="392"/>
      <c r="AK15" s="483"/>
      <c r="AL15" s="480"/>
      <c r="AM15" s="237"/>
      <c r="AN15" s="238"/>
      <c r="AO15" s="164"/>
      <c r="AP15" s="166">
        <f t="shared" si="1"/>
        <v>0</v>
      </c>
      <c r="AQ15" s="166"/>
      <c r="AR15" s="166">
        <f t="shared" si="2"/>
        <v>0</v>
      </c>
      <c r="AS15" s="166"/>
      <c r="AT15" s="166">
        <f t="shared" si="3"/>
        <v>0</v>
      </c>
      <c r="AU15" s="166"/>
      <c r="AV15" s="166">
        <f t="shared" si="4"/>
        <v>0</v>
      </c>
      <c r="AW15" s="166"/>
      <c r="AX15" s="166">
        <f t="shared" si="5"/>
        <v>0</v>
      </c>
      <c r="AY15" s="166"/>
      <c r="AZ15" s="166">
        <f t="shared" si="6"/>
        <v>0</v>
      </c>
      <c r="BA15" s="166"/>
      <c r="BB15" s="166">
        <f t="shared" si="7"/>
        <v>0</v>
      </c>
      <c r="BC15" s="166">
        <f t="shared" si="8"/>
        <v>0</v>
      </c>
      <c r="BD15" s="176" t="str">
        <f t="shared" ref="BD15" si="9">IF(BC15&gt;95,"FUERTE",IF(AND(BC15&lt;95.01,BC15&gt;85.02),"MODERADO",IF(AND(BC15&lt;85.01,BC15&gt;1),"DEBIL","ESTABLECER CONTROL")))</f>
        <v>ESTABLECER CONTROL</v>
      </c>
      <c r="BE15" s="426"/>
      <c r="BF15" s="423"/>
      <c r="BG15" s="423"/>
      <c r="BH15" s="423"/>
      <c r="BI15" s="439"/>
      <c r="BJ15" s="392"/>
      <c r="BK15" s="228" t="s">
        <v>651</v>
      </c>
      <c r="BL15" s="228" t="s">
        <v>652</v>
      </c>
      <c r="BM15" s="229">
        <v>46174</v>
      </c>
      <c r="BN15" s="229">
        <v>46371</v>
      </c>
      <c r="BO15" s="445"/>
      <c r="BP15" s="801">
        <v>46142</v>
      </c>
      <c r="BQ15" s="230" t="s">
        <v>829</v>
      </c>
      <c r="BR15" s="231" t="s">
        <v>76</v>
      </c>
    </row>
    <row r="16" spans="1:70">
      <c r="O16" s="47"/>
    </row>
    <row r="17" spans="15:15">
      <c r="O17" s="47"/>
    </row>
    <row r="18" spans="15:15">
      <c r="O18" s="47"/>
    </row>
    <row r="19" spans="15:15">
      <c r="O19" s="47"/>
    </row>
    <row r="20" spans="15:15">
      <c r="O20" s="47"/>
    </row>
    <row r="21" spans="15:15">
      <c r="O21" s="47"/>
    </row>
    <row r="22" spans="15:15">
      <c r="O22" s="47"/>
    </row>
    <row r="23" spans="15:15">
      <c r="O23" s="47"/>
    </row>
    <row r="24" spans="15:15">
      <c r="O24" s="47"/>
    </row>
    <row r="25" spans="15:15">
      <c r="O25" s="47"/>
    </row>
    <row r="26" spans="15:15">
      <c r="O26" s="47"/>
    </row>
    <row r="27" spans="15:15">
      <c r="O27" s="47"/>
    </row>
    <row r="28" spans="15:15">
      <c r="O28" s="47"/>
    </row>
    <row r="29" spans="15:15">
      <c r="O29" s="47"/>
    </row>
    <row r="30" spans="15:15">
      <c r="O30" s="47"/>
    </row>
    <row r="31" spans="15:15">
      <c r="O31" s="47"/>
    </row>
    <row r="32" spans="15:15">
      <c r="O32" s="47"/>
    </row>
    <row r="33" spans="15:15">
      <c r="O33" s="47"/>
    </row>
    <row r="34" spans="15:15">
      <c r="O34" s="47"/>
    </row>
    <row r="35" spans="15:15">
      <c r="O35" s="47"/>
    </row>
    <row r="36" spans="15:15">
      <c r="O36" s="47"/>
    </row>
    <row r="37" spans="15:15">
      <c r="O37" s="47"/>
    </row>
    <row r="38" spans="15:15">
      <c r="O38" s="47"/>
    </row>
    <row r="39" spans="15:15">
      <c r="O39" s="47"/>
    </row>
    <row r="40" spans="15:15">
      <c r="O40" s="47"/>
    </row>
    <row r="41" spans="15:15">
      <c r="O41" s="47"/>
    </row>
    <row r="42" spans="15:15">
      <c r="O42" s="47"/>
    </row>
    <row r="43" spans="15:15">
      <c r="O43" s="47"/>
    </row>
    <row r="44" spans="15:15">
      <c r="O44" s="47"/>
    </row>
    <row r="45" spans="15:15">
      <c r="O45" s="47"/>
    </row>
    <row r="46" spans="15:15">
      <c r="O46" s="47"/>
    </row>
    <row r="47" spans="15:15">
      <c r="O47" s="47"/>
    </row>
    <row r="48" spans="15:15">
      <c r="O48" s="47"/>
    </row>
    <row r="49" spans="15:15">
      <c r="O49" s="47"/>
    </row>
    <row r="50" spans="15:15">
      <c r="O50" s="47"/>
    </row>
    <row r="51" spans="15:15">
      <c r="O51" s="47"/>
    </row>
    <row r="52" spans="15:15">
      <c r="O52" s="47"/>
    </row>
    <row r="53" spans="15:15">
      <c r="O53" s="47"/>
    </row>
    <row r="54" spans="15:15">
      <c r="O54" s="47"/>
    </row>
    <row r="55" spans="15:15">
      <c r="O55" s="47"/>
    </row>
    <row r="56" spans="15:15">
      <c r="O56" s="47"/>
    </row>
    <row r="57" spans="15:15">
      <c r="O57" s="47"/>
    </row>
    <row r="58" spans="15:15">
      <c r="O58" s="47"/>
    </row>
    <row r="59" spans="15:15">
      <c r="O59" s="47"/>
    </row>
    <row r="60" spans="15:15">
      <c r="O60" s="47"/>
    </row>
    <row r="61" spans="15:15">
      <c r="O61" s="47"/>
    </row>
    <row r="62" spans="15:15">
      <c r="O62" s="47"/>
    </row>
    <row r="63" spans="15:15">
      <c r="O63" s="47"/>
    </row>
    <row r="64" spans="15:15">
      <c r="O64" s="47"/>
    </row>
    <row r="65" spans="15:15">
      <c r="O65" s="47"/>
    </row>
  </sheetData>
  <sheetProtection formatCells="0" formatRows="0"/>
  <dataConsolidate/>
  <mergeCells count="80">
    <mergeCell ref="BI13:BI15"/>
    <mergeCell ref="BJ13:BJ15"/>
    <mergeCell ref="BO13:BO15"/>
    <mergeCell ref="AK13:AK15"/>
    <mergeCell ref="AL13:AL15"/>
    <mergeCell ref="BE13:BE15"/>
    <mergeCell ref="BF13:BF15"/>
    <mergeCell ref="BG13:BG15"/>
    <mergeCell ref="BH13:BH15"/>
    <mergeCell ref="V13:V15"/>
    <mergeCell ref="W13:W15"/>
    <mergeCell ref="AJ13:AJ15"/>
    <mergeCell ref="Y13:Y15"/>
    <mergeCell ref="Z13:Z15"/>
    <mergeCell ref="AA13:AA15"/>
    <mergeCell ref="AB13:AB15"/>
    <mergeCell ref="AC13:AC15"/>
    <mergeCell ref="AD13:AD15"/>
    <mergeCell ref="AE13:AE15"/>
    <mergeCell ref="AF13:AF15"/>
    <mergeCell ref="AG13:AG15"/>
    <mergeCell ref="AH13:AH15"/>
    <mergeCell ref="AI13:AI15"/>
    <mergeCell ref="Q13:Q15"/>
    <mergeCell ref="R13:R15"/>
    <mergeCell ref="S13:S15"/>
    <mergeCell ref="T13:T15"/>
    <mergeCell ref="U13:U15"/>
    <mergeCell ref="A13:A15"/>
    <mergeCell ref="B13:B15"/>
    <mergeCell ref="C13:C15"/>
    <mergeCell ref="D13:D15"/>
    <mergeCell ref="E13:E15"/>
    <mergeCell ref="F13:F15"/>
    <mergeCell ref="AL11:AL12"/>
    <mergeCell ref="AM11:AM12"/>
    <mergeCell ref="AN11:BF11"/>
    <mergeCell ref="BG11:BH11"/>
    <mergeCell ref="L13:L15"/>
    <mergeCell ref="G13:G15"/>
    <mergeCell ref="H13:H15"/>
    <mergeCell ref="I13:I15"/>
    <mergeCell ref="J13:J15"/>
    <mergeCell ref="K13:K15"/>
    <mergeCell ref="X13:X15"/>
    <mergeCell ref="M13:M15"/>
    <mergeCell ref="N13:N15"/>
    <mergeCell ref="O13:O15"/>
    <mergeCell ref="P13:P15"/>
    <mergeCell ref="A10:A12"/>
    <mergeCell ref="B10:B12"/>
    <mergeCell ref="C10:C12"/>
    <mergeCell ref="D10:K10"/>
    <mergeCell ref="N10:BH10"/>
    <mergeCell ref="BJ10:BR10"/>
    <mergeCell ref="D11:D12"/>
    <mergeCell ref="E11:K11"/>
    <mergeCell ref="N11:P11"/>
    <mergeCell ref="Q11:AK11"/>
    <mergeCell ref="BO11:BO12"/>
    <mergeCell ref="BP11:BP12"/>
    <mergeCell ref="BQ11:BQ12"/>
    <mergeCell ref="BR11:BR12"/>
    <mergeCell ref="BJ11:BJ12"/>
    <mergeCell ref="BK11:BN11"/>
    <mergeCell ref="A8:D8"/>
    <mergeCell ref="E8:I8"/>
    <mergeCell ref="A1:D4"/>
    <mergeCell ref="E1:BR2"/>
    <mergeCell ref="E3:AE3"/>
    <mergeCell ref="AF3:AW3"/>
    <mergeCell ref="AY3:BR3"/>
    <mergeCell ref="E4:AE4"/>
    <mergeCell ref="AF4:AW4"/>
    <mergeCell ref="AY4:BR4"/>
    <mergeCell ref="A5:B5"/>
    <mergeCell ref="C5:D5"/>
    <mergeCell ref="E5:BR6"/>
    <mergeCell ref="A6:B6"/>
    <mergeCell ref="C6:D6"/>
  </mergeCells>
  <conditionalFormatting sqref="D13:D15">
    <cfRule type="expression" dxfId="221" priority="28">
      <formula>#REF!&gt;=100%</formula>
    </cfRule>
    <cfRule type="expression" dxfId="220" priority="29">
      <formula>#REF!&lt;100%</formula>
    </cfRule>
    <cfRule type="expression" dxfId="219" priority="30">
      <formula>$M$13&lt;100%</formula>
    </cfRule>
    <cfRule type="expression" dxfId="218" priority="31">
      <formula>$M$13&gt;=100%</formula>
    </cfRule>
  </conditionalFormatting>
  <conditionalFormatting sqref="N13:O13">
    <cfRule type="containsText" dxfId="217" priority="20" operator="containsText" text="RARA VEZ">
      <formula>NOT(ISERROR(SEARCH("RARA VEZ",N13)))</formula>
    </cfRule>
    <cfRule type="containsText" dxfId="216" priority="21" operator="containsText" text="IMPROBABLE">
      <formula>NOT(ISERROR(SEARCH("IMPROBABLE",N13)))</formula>
    </cfRule>
    <cfRule type="containsText" dxfId="215" priority="22" operator="containsText" text="POSIBLE">
      <formula>NOT(ISERROR(SEARCH("POSIBLE",N13)))</formula>
    </cfRule>
    <cfRule type="containsText" dxfId="214" priority="23" operator="containsText" text="PROBABLE">
      <formula>NOT(ISERROR(SEARCH("PROBABLE",N13)))</formula>
    </cfRule>
    <cfRule type="containsText" dxfId="213" priority="24" operator="containsText" text="CASI SEGURO">
      <formula>NOT(ISERROR(SEARCH("CASI SEGURO",N13)))</formula>
    </cfRule>
  </conditionalFormatting>
  <conditionalFormatting sqref="AK13:AK15">
    <cfRule type="containsText" dxfId="212" priority="25" operator="containsText" text="CATASTRÓFICO">
      <formula>NOT(ISERROR(SEARCH("CATASTRÓFICO",AK13)))</formula>
    </cfRule>
    <cfRule type="containsText" dxfId="211" priority="26" operator="containsText" text="MAYOR">
      <formula>NOT(ISERROR(SEARCH("MAYOR",AK13)))</formula>
    </cfRule>
    <cfRule type="containsText" dxfId="210" priority="27" operator="containsText" text="MODERADO">
      <formula>NOT(ISERROR(SEARCH("MODERADO",AK13)))</formula>
    </cfRule>
  </conditionalFormatting>
  <conditionalFormatting sqref="AL13">
    <cfRule type="containsText" dxfId="209" priority="16" operator="containsText" text="EXTREMO">
      <formula>NOT(ISERROR(SEARCH("EXTREMO",AL13)))</formula>
    </cfRule>
    <cfRule type="containsText" dxfId="208" priority="17" operator="containsText" text="ALTO">
      <formula>NOT(ISERROR(SEARCH("ALTO",AL13)))</formula>
    </cfRule>
    <cfRule type="containsText" dxfId="207" priority="18" operator="containsText" text="MODERADO">
      <formula>NOT(ISERROR(SEARCH("MODERADO",AL13)))</formula>
    </cfRule>
    <cfRule type="containsText" dxfId="206" priority="19" operator="containsText" text="BAJO">
      <formula>NOT(ISERROR(SEARCH("BAJO",AL13)))</formula>
    </cfRule>
  </conditionalFormatting>
  <conditionalFormatting sqref="BG13:BG15">
    <cfRule type="containsText" dxfId="205" priority="10" operator="containsText" text="CASI SEGURO">
      <formula>NOT(ISERROR(SEARCH("CASI SEGURO",BG13)))</formula>
    </cfRule>
    <cfRule type="containsText" dxfId="204" priority="11" operator="containsText" text="PROBABLE">
      <formula>NOT(ISERROR(SEARCH("PROBABLE",BG13)))</formula>
    </cfRule>
    <cfRule type="containsText" dxfId="203" priority="12" operator="containsText" text="POSIBLE">
      <formula>NOT(ISERROR(SEARCH("POSIBLE",BG13)))</formula>
    </cfRule>
    <cfRule type="containsText" dxfId="202" priority="13" operator="containsText" text="IMPROBABLE">
      <formula>NOT(ISERROR(SEARCH("IMPROBABLE",BG13)))</formula>
    </cfRule>
    <cfRule type="containsText" dxfId="201" priority="14" operator="containsText" text="RARA VEZ">
      <formula>NOT(ISERROR(SEARCH("RARA VEZ",BG13)))</formula>
    </cfRule>
  </conditionalFormatting>
  <conditionalFormatting sqref="BH13:BI13 BH14:BH15">
    <cfRule type="containsText" dxfId="200" priority="7" operator="containsText" text="MODERADO">
      <formula>NOT(ISERROR(SEARCH("MODERADO",BH13)))</formula>
    </cfRule>
    <cfRule type="containsText" dxfId="199" priority="8" operator="containsText" text="MAYOR">
      <formula>NOT(ISERROR(SEARCH("MAYOR",BH13)))</formula>
    </cfRule>
    <cfRule type="containsText" dxfId="198" priority="9" operator="containsText" text="CATASTRÓFICO">
      <formula>NOT(ISERROR(SEARCH("CATASTRÓFICO",BH13)))</formula>
    </cfRule>
  </conditionalFormatting>
  <conditionalFormatting sqref="BI13:BI15">
    <cfRule type="containsText" dxfId="197" priority="1" operator="containsText" text="MODERADO">
      <formula>NOT(ISERROR(SEARCH("MODERADO",BI13)))</formula>
    </cfRule>
    <cfRule type="containsText" dxfId="196" priority="2" operator="containsText" text="ALTO">
      <formula>NOT(ISERROR(SEARCH("ALTO",BI13)))</formula>
    </cfRule>
    <cfRule type="containsText" dxfId="195" priority="3" operator="containsText" text="EXTREMO">
      <formula>NOT(ISERROR(SEARCH("EXTREMO",BI13)))</formula>
    </cfRule>
  </conditionalFormatting>
  <conditionalFormatting sqref="BK13:BN15">
    <cfRule type="expression" dxfId="194" priority="4">
      <formula>#REF!="DILIGENCIE EL PLAN DE ACCIÓN"</formula>
    </cfRule>
  </conditionalFormatting>
  <conditionalFormatting sqref="BO13">
    <cfRule type="expression" dxfId="193" priority="15">
      <formula>#REF!="DILIGENCIE EL PLAN DE ACCIÓN"</formula>
    </cfRule>
  </conditionalFormatting>
  <dataValidations count="3">
    <dataValidation type="list" allowBlank="1" showInputMessage="1" showErrorMessage="1" sqref="BI13:BI15" xr:uid="{00000000-0002-0000-0C00-000000000000}">
      <formula1>"EXTREMO,ALTO,MODERADO"</formula1>
    </dataValidation>
    <dataValidation type="list" allowBlank="1" showInputMessage="1" showErrorMessage="1" sqref="BJ13:BJ15" xr:uid="{00000000-0002-0000-0C00-000001000000}">
      <formula1>TRATAMIENTOC</formula1>
    </dataValidation>
    <dataValidation type="list" allowBlank="1" showInputMessage="1" showErrorMessage="1" sqref="K13:K15 I13:I15 G13:G15 E13:E15" xr:uid="{00000000-0002-0000-0C00-000002000000}">
      <formula1>Acción</formula1>
    </dataValidation>
  </dataValidations>
  <pageMargins left="0.7" right="0.7" top="0.75" bottom="0.75" header="0.3" footer="0.3"/>
  <pageSetup paperSize="9" scale="10" orientation="portrait"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3">
    <tabColor rgb="FFFFC000"/>
  </sheetPr>
  <dimension ref="A1:BR68"/>
  <sheetViews>
    <sheetView view="pageBreakPreview" topLeftCell="BJ11" zoomScale="70" zoomScaleNormal="40" zoomScaleSheetLayoutView="70" workbookViewId="0">
      <selection activeCell="BQ13" sqref="BQ13"/>
    </sheetView>
  </sheetViews>
  <sheetFormatPr baseColWidth="10" defaultColWidth="11.42578125" defaultRowHeight="12"/>
  <cols>
    <col min="1" max="1" width="14.140625" style="10" customWidth="1"/>
    <col min="2" max="2" width="16.7109375" style="10" customWidth="1"/>
    <col min="3" max="3" width="6.7109375" style="13" customWidth="1"/>
    <col min="4" max="4" width="20.7109375" style="13" customWidth="1"/>
    <col min="5" max="5" width="14.42578125" style="13" customWidth="1"/>
    <col min="6" max="6" width="2.42578125" style="13" hidden="1" customWidth="1"/>
    <col min="7" max="7" width="14.42578125" style="13" customWidth="1"/>
    <col min="8" max="8" width="2.42578125" style="13" hidden="1" customWidth="1"/>
    <col min="9" max="9" width="26.85546875" style="10" customWidth="1"/>
    <col min="10" max="10" width="2.42578125" style="13" hidden="1" customWidth="1"/>
    <col min="11" max="11" width="29.7109375" style="10" customWidth="1"/>
    <col min="12" max="12" width="4.28515625" style="13" hidden="1" customWidth="1"/>
    <col min="13" max="13" width="5.28515625" style="13" hidden="1" customWidth="1"/>
    <col min="14" max="14" width="19.7109375" style="10" customWidth="1"/>
    <col min="15" max="15" width="17.42578125" style="13" customWidth="1"/>
    <col min="16" max="16" width="9.85546875" style="13" hidden="1" customWidth="1"/>
    <col min="17" max="17" width="10" style="13" customWidth="1"/>
    <col min="18" max="18" width="15.42578125" style="13" customWidth="1"/>
    <col min="19" max="19" width="10" style="13" customWidth="1"/>
    <col min="20" max="20" width="15.85546875" style="13" customWidth="1"/>
    <col min="21" max="21" width="12.42578125" style="13" customWidth="1"/>
    <col min="22" max="22" width="10" style="13" customWidth="1"/>
    <col min="23" max="23" width="13" style="13" customWidth="1"/>
    <col min="24" max="24" width="15.85546875" style="13" customWidth="1"/>
    <col min="25" max="25" width="10" style="13" customWidth="1"/>
    <col min="26" max="26" width="13.28515625" style="13" customWidth="1"/>
    <col min="27" max="35" width="10" style="13" customWidth="1"/>
    <col min="36" max="36" width="2" style="13" hidden="1" customWidth="1"/>
    <col min="37" max="37" width="14.85546875" style="10" customWidth="1"/>
    <col min="38" max="38" width="13.28515625" style="10" customWidth="1"/>
    <col min="39" max="39" width="58.42578125" style="10" customWidth="1"/>
    <col min="40" max="40" width="22.85546875" style="10" customWidth="1"/>
    <col min="41" max="41" width="20.7109375" style="10" customWidth="1"/>
    <col min="42" max="42" width="3" style="10" hidden="1" customWidth="1"/>
    <col min="43" max="43" width="20.7109375" style="10" customWidth="1"/>
    <col min="44" max="44" width="3" style="10" hidden="1" customWidth="1"/>
    <col min="45" max="45" width="12.140625" style="10" bestFit="1" customWidth="1"/>
    <col min="46" max="46" width="4.140625" style="10" hidden="1" customWidth="1"/>
    <col min="47" max="47" width="20.7109375" style="10" customWidth="1"/>
    <col min="48" max="48" width="3" style="10" hidden="1" customWidth="1"/>
    <col min="49" max="49" width="20.7109375" style="10" customWidth="1"/>
    <col min="50" max="50" width="4.85546875" style="10" hidden="1" customWidth="1"/>
    <col min="51" max="51" width="20.7109375" style="10" customWidth="1"/>
    <col min="52" max="52" width="3" style="10" hidden="1" customWidth="1"/>
    <col min="53" max="53" width="20.7109375" style="10" customWidth="1"/>
    <col min="54" max="54" width="5.28515625" style="10" hidden="1" customWidth="1"/>
    <col min="55" max="55" width="8.42578125" style="10" hidden="1" customWidth="1"/>
    <col min="56" max="56" width="17" style="10" bestFit="1" customWidth="1"/>
    <col min="57" max="58" width="13.28515625" style="10" customWidth="1"/>
    <col min="59" max="59" width="19" style="10" customWidth="1"/>
    <col min="60" max="61" width="13.28515625" style="10" customWidth="1"/>
    <col min="62" max="62" width="17.42578125" style="10" customWidth="1"/>
    <col min="63" max="63" width="34.42578125" style="10" customWidth="1"/>
    <col min="64" max="64" width="21.28515625" style="10" customWidth="1"/>
    <col min="65" max="65" width="19.42578125" style="10" customWidth="1"/>
    <col min="66" max="66" width="17.42578125" style="10" customWidth="1"/>
    <col min="67" max="67" width="26.42578125" style="10" customWidth="1"/>
    <col min="68" max="68" width="11.42578125" style="10" customWidth="1"/>
    <col min="69" max="69" width="20" style="10" customWidth="1"/>
    <col min="70" max="79" width="11.42578125" style="10" customWidth="1"/>
    <col min="80" max="16384" width="11.42578125" style="10"/>
  </cols>
  <sheetData>
    <row r="1" spans="1:70" ht="12" customHeight="1">
      <c r="A1" s="484"/>
      <c r="B1" s="485"/>
      <c r="C1" s="485"/>
      <c r="D1" s="486"/>
      <c r="E1" s="449" t="s">
        <v>134</v>
      </c>
      <c r="F1" s="449"/>
      <c r="G1" s="449"/>
      <c r="H1" s="449"/>
      <c r="I1" s="449"/>
      <c r="J1" s="449"/>
      <c r="K1" s="449"/>
      <c r="L1" s="449"/>
      <c r="M1" s="449"/>
      <c r="N1" s="449"/>
      <c r="O1" s="449"/>
      <c r="P1" s="449"/>
      <c r="Q1" s="449"/>
      <c r="R1" s="449"/>
      <c r="S1" s="449"/>
      <c r="T1" s="449"/>
      <c r="U1" s="449"/>
      <c r="V1" s="449"/>
      <c r="W1" s="449"/>
      <c r="X1" s="449"/>
      <c r="Y1" s="449"/>
      <c r="Z1" s="449"/>
      <c r="AA1" s="449"/>
      <c r="AB1" s="449"/>
      <c r="AC1" s="449"/>
      <c r="AD1" s="449"/>
      <c r="AE1" s="449"/>
      <c r="AF1" s="449"/>
      <c r="AG1" s="449"/>
      <c r="AH1" s="449"/>
      <c r="AI1" s="449"/>
      <c r="AJ1" s="449"/>
      <c r="AK1" s="449"/>
      <c r="AL1" s="449"/>
      <c r="AM1" s="449"/>
      <c r="AN1" s="449"/>
      <c r="AO1" s="449"/>
      <c r="AP1" s="449"/>
      <c r="AQ1" s="449"/>
      <c r="AR1" s="449"/>
      <c r="AS1" s="449"/>
      <c r="AT1" s="449"/>
      <c r="AU1" s="449"/>
      <c r="AV1" s="449"/>
      <c r="AW1" s="449"/>
      <c r="AX1" s="449"/>
      <c r="AY1" s="449"/>
      <c r="AZ1" s="449"/>
      <c r="BA1" s="449"/>
      <c r="BB1" s="449"/>
      <c r="BC1" s="449"/>
      <c r="BD1" s="449"/>
      <c r="BE1" s="449"/>
      <c r="BF1" s="449"/>
      <c r="BG1" s="449"/>
      <c r="BH1" s="449"/>
      <c r="BI1" s="449"/>
      <c r="BJ1" s="449"/>
      <c r="BK1" s="449"/>
      <c r="BL1" s="449"/>
      <c r="BM1" s="449"/>
      <c r="BN1" s="449"/>
      <c r="BO1" s="449"/>
      <c r="BP1" s="449"/>
      <c r="BQ1" s="449"/>
      <c r="BR1" s="449"/>
    </row>
    <row r="2" spans="1:70">
      <c r="A2" s="487"/>
      <c r="B2" s="488"/>
      <c r="C2" s="488"/>
      <c r="D2" s="489"/>
      <c r="E2" s="449"/>
      <c r="F2" s="449"/>
      <c r="G2" s="449"/>
      <c r="H2" s="449"/>
      <c r="I2" s="449"/>
      <c r="J2" s="449"/>
      <c r="K2" s="449"/>
      <c r="L2" s="449"/>
      <c r="M2" s="449"/>
      <c r="N2" s="449"/>
      <c r="O2" s="449"/>
      <c r="P2" s="449"/>
      <c r="Q2" s="449"/>
      <c r="R2" s="449"/>
      <c r="S2" s="449"/>
      <c r="T2" s="449"/>
      <c r="U2" s="449"/>
      <c r="V2" s="449"/>
      <c r="W2" s="449"/>
      <c r="X2" s="449"/>
      <c r="Y2" s="449"/>
      <c r="Z2" s="449"/>
      <c r="AA2" s="449"/>
      <c r="AB2" s="449"/>
      <c r="AC2" s="449"/>
      <c r="AD2" s="449"/>
      <c r="AE2" s="449"/>
      <c r="AF2" s="449"/>
      <c r="AG2" s="449"/>
      <c r="AH2" s="449"/>
      <c r="AI2" s="449"/>
      <c r="AJ2" s="449"/>
      <c r="AK2" s="449"/>
      <c r="AL2" s="449"/>
      <c r="AM2" s="449"/>
      <c r="AN2" s="449"/>
      <c r="AO2" s="449"/>
      <c r="AP2" s="449"/>
      <c r="AQ2" s="449"/>
      <c r="AR2" s="449"/>
      <c r="AS2" s="449"/>
      <c r="AT2" s="449"/>
      <c r="AU2" s="449"/>
      <c r="AV2" s="449"/>
      <c r="AW2" s="449"/>
      <c r="AX2" s="449"/>
      <c r="AY2" s="449"/>
      <c r="AZ2" s="449"/>
      <c r="BA2" s="449"/>
      <c r="BB2" s="449"/>
      <c r="BC2" s="449"/>
      <c r="BD2" s="449"/>
      <c r="BE2" s="449"/>
      <c r="BF2" s="449"/>
      <c r="BG2" s="449"/>
      <c r="BH2" s="449"/>
      <c r="BI2" s="449"/>
      <c r="BJ2" s="449"/>
      <c r="BK2" s="449"/>
      <c r="BL2" s="449"/>
      <c r="BM2" s="449"/>
      <c r="BN2" s="449"/>
      <c r="BO2" s="449"/>
      <c r="BP2" s="449"/>
      <c r="BQ2" s="449"/>
      <c r="BR2" s="449"/>
    </row>
    <row r="3" spans="1:70" ht="15" customHeight="1">
      <c r="A3" s="487"/>
      <c r="B3" s="488"/>
      <c r="C3" s="488"/>
      <c r="D3" s="489"/>
      <c r="E3" s="495" t="s">
        <v>131</v>
      </c>
      <c r="F3" s="497"/>
      <c r="G3" s="497"/>
      <c r="H3" s="497"/>
      <c r="I3" s="497"/>
      <c r="J3" s="497"/>
      <c r="K3" s="497"/>
      <c r="L3" s="497"/>
      <c r="M3" s="497"/>
      <c r="N3" s="497"/>
      <c r="O3" s="497"/>
      <c r="P3" s="497"/>
      <c r="Q3" s="497"/>
      <c r="R3" s="497"/>
      <c r="S3" s="497"/>
      <c r="T3" s="497"/>
      <c r="U3" s="497"/>
      <c r="V3" s="497"/>
      <c r="W3" s="497"/>
      <c r="X3" s="497"/>
      <c r="Y3" s="497"/>
      <c r="Z3" s="497"/>
      <c r="AA3" s="497"/>
      <c r="AB3" s="497"/>
      <c r="AC3" s="497"/>
      <c r="AD3" s="497"/>
      <c r="AE3" s="496"/>
      <c r="AF3" s="492" t="s">
        <v>132</v>
      </c>
      <c r="AG3" s="493"/>
      <c r="AH3" s="493"/>
      <c r="AI3" s="493"/>
      <c r="AJ3" s="493"/>
      <c r="AK3" s="493"/>
      <c r="AL3" s="493"/>
      <c r="AM3" s="493"/>
      <c r="AN3" s="493"/>
      <c r="AO3" s="493"/>
      <c r="AP3" s="493"/>
      <c r="AQ3" s="493"/>
      <c r="AR3" s="493"/>
      <c r="AS3" s="493"/>
      <c r="AT3" s="493"/>
      <c r="AU3" s="493"/>
      <c r="AV3" s="493"/>
      <c r="AW3" s="494"/>
      <c r="AX3" s="54"/>
      <c r="AY3" s="495" t="s">
        <v>133</v>
      </c>
      <c r="AZ3" s="497"/>
      <c r="BA3" s="497"/>
      <c r="BB3" s="497"/>
      <c r="BC3" s="497"/>
      <c r="BD3" s="497"/>
      <c r="BE3" s="497"/>
      <c r="BF3" s="497"/>
      <c r="BG3" s="497"/>
      <c r="BH3" s="497"/>
      <c r="BI3" s="497"/>
      <c r="BJ3" s="497"/>
      <c r="BK3" s="497"/>
      <c r="BL3" s="497"/>
      <c r="BM3" s="497"/>
      <c r="BN3" s="497"/>
      <c r="BO3" s="497"/>
      <c r="BP3" s="497"/>
      <c r="BQ3" s="497"/>
      <c r="BR3" s="496"/>
    </row>
    <row r="4" spans="1:70" ht="15" customHeight="1">
      <c r="A4" s="478"/>
      <c r="B4" s="490"/>
      <c r="C4" s="490"/>
      <c r="D4" s="491"/>
      <c r="E4" s="498" t="s">
        <v>207</v>
      </c>
      <c r="F4" s="499"/>
      <c r="G4" s="499"/>
      <c r="H4" s="499"/>
      <c r="I4" s="499"/>
      <c r="J4" s="499"/>
      <c r="K4" s="499"/>
      <c r="L4" s="499"/>
      <c r="M4" s="499"/>
      <c r="N4" s="499"/>
      <c r="O4" s="499"/>
      <c r="P4" s="499"/>
      <c r="Q4" s="499"/>
      <c r="R4" s="499"/>
      <c r="S4" s="499"/>
      <c r="T4" s="499"/>
      <c r="U4" s="499"/>
      <c r="V4" s="499"/>
      <c r="W4" s="499"/>
      <c r="X4" s="499"/>
      <c r="Y4" s="499"/>
      <c r="Z4" s="499"/>
      <c r="AA4" s="499"/>
      <c r="AB4" s="499"/>
      <c r="AC4" s="499"/>
      <c r="AD4" s="499"/>
      <c r="AE4" s="500"/>
      <c r="AF4" s="492" t="s">
        <v>208</v>
      </c>
      <c r="AG4" s="493"/>
      <c r="AH4" s="493"/>
      <c r="AI4" s="493"/>
      <c r="AJ4" s="493"/>
      <c r="AK4" s="493"/>
      <c r="AL4" s="493"/>
      <c r="AM4" s="493"/>
      <c r="AN4" s="493"/>
      <c r="AO4" s="493"/>
      <c r="AP4" s="493"/>
      <c r="AQ4" s="493"/>
      <c r="AR4" s="493"/>
      <c r="AS4" s="493"/>
      <c r="AT4" s="493"/>
      <c r="AU4" s="493"/>
      <c r="AV4" s="493"/>
      <c r="AW4" s="494"/>
      <c r="AX4" s="55"/>
      <c r="AY4" s="501" t="s">
        <v>209</v>
      </c>
      <c r="AZ4" s="502"/>
      <c r="BA4" s="502"/>
      <c r="BB4" s="502"/>
      <c r="BC4" s="502"/>
      <c r="BD4" s="502"/>
      <c r="BE4" s="502"/>
      <c r="BF4" s="502"/>
      <c r="BG4" s="502"/>
      <c r="BH4" s="502"/>
      <c r="BI4" s="502"/>
      <c r="BJ4" s="502"/>
      <c r="BK4" s="502"/>
      <c r="BL4" s="502"/>
      <c r="BM4" s="502"/>
      <c r="BN4" s="502"/>
      <c r="BO4" s="502"/>
      <c r="BP4" s="502"/>
      <c r="BQ4" s="502"/>
      <c r="BR4" s="503"/>
    </row>
    <row r="5" spans="1:70" ht="12" customHeight="1">
      <c r="A5" s="495" t="s">
        <v>106</v>
      </c>
      <c r="B5" s="496"/>
      <c r="C5" s="495" t="s">
        <v>130</v>
      </c>
      <c r="D5" s="496"/>
      <c r="E5" s="449" t="s">
        <v>136</v>
      </c>
      <c r="F5" s="449"/>
      <c r="G5" s="449"/>
      <c r="H5" s="449"/>
      <c r="I5" s="449"/>
      <c r="J5" s="449"/>
      <c r="K5" s="449"/>
      <c r="L5" s="449"/>
      <c r="M5" s="449"/>
      <c r="N5" s="449"/>
      <c r="O5" s="449"/>
      <c r="P5" s="449"/>
      <c r="Q5" s="449"/>
      <c r="R5" s="449"/>
      <c r="S5" s="449"/>
      <c r="T5" s="449"/>
      <c r="U5" s="449"/>
      <c r="V5" s="449"/>
      <c r="W5" s="449"/>
      <c r="X5" s="449"/>
      <c r="Y5" s="449"/>
      <c r="Z5" s="449"/>
      <c r="AA5" s="449"/>
      <c r="AB5" s="449"/>
      <c r="AC5" s="449"/>
      <c r="AD5" s="449"/>
      <c r="AE5" s="449"/>
      <c r="AF5" s="449"/>
      <c r="AG5" s="449"/>
      <c r="AH5" s="449"/>
      <c r="AI5" s="449"/>
      <c r="AJ5" s="449"/>
      <c r="AK5" s="449"/>
      <c r="AL5" s="449"/>
      <c r="AM5" s="449"/>
      <c r="AN5" s="449"/>
      <c r="AO5" s="449"/>
      <c r="AP5" s="449"/>
      <c r="AQ5" s="449"/>
      <c r="AR5" s="449"/>
      <c r="AS5" s="449"/>
      <c r="AT5" s="449"/>
      <c r="AU5" s="449"/>
      <c r="AV5" s="449"/>
      <c r="AW5" s="449"/>
      <c r="AX5" s="449"/>
      <c r="AY5" s="449"/>
      <c r="AZ5" s="449"/>
      <c r="BA5" s="449"/>
      <c r="BB5" s="449"/>
      <c r="BC5" s="449"/>
      <c r="BD5" s="449"/>
      <c r="BE5" s="449"/>
      <c r="BF5" s="449"/>
      <c r="BG5" s="449"/>
      <c r="BH5" s="449"/>
      <c r="BI5" s="449"/>
      <c r="BJ5" s="449"/>
      <c r="BK5" s="449"/>
      <c r="BL5" s="449"/>
      <c r="BM5" s="449"/>
      <c r="BN5" s="449"/>
      <c r="BO5" s="449"/>
      <c r="BP5" s="449"/>
      <c r="BQ5" s="449"/>
      <c r="BR5" s="449"/>
    </row>
    <row r="6" spans="1:70">
      <c r="A6" s="498" t="s">
        <v>206</v>
      </c>
      <c r="B6" s="500"/>
      <c r="C6" s="498">
        <v>8</v>
      </c>
      <c r="D6" s="500"/>
      <c r="E6" s="449"/>
      <c r="F6" s="449"/>
      <c r="G6" s="449"/>
      <c r="H6" s="449"/>
      <c r="I6" s="449"/>
      <c r="J6" s="449"/>
      <c r="K6" s="449"/>
      <c r="L6" s="449"/>
      <c r="M6" s="449"/>
      <c r="N6" s="449"/>
      <c r="O6" s="449"/>
      <c r="P6" s="449"/>
      <c r="Q6" s="449"/>
      <c r="R6" s="449"/>
      <c r="S6" s="449"/>
      <c r="T6" s="449"/>
      <c r="U6" s="449"/>
      <c r="V6" s="449"/>
      <c r="W6" s="449"/>
      <c r="X6" s="449"/>
      <c r="Y6" s="449"/>
      <c r="Z6" s="449"/>
      <c r="AA6" s="449"/>
      <c r="AB6" s="449"/>
      <c r="AC6" s="449"/>
      <c r="AD6" s="449"/>
      <c r="AE6" s="449"/>
      <c r="AF6" s="449"/>
      <c r="AG6" s="449"/>
      <c r="AH6" s="449"/>
      <c r="AI6" s="449"/>
      <c r="AJ6" s="449"/>
      <c r="AK6" s="449"/>
      <c r="AL6" s="449"/>
      <c r="AM6" s="449"/>
      <c r="AN6" s="449"/>
      <c r="AO6" s="449"/>
      <c r="AP6" s="449"/>
      <c r="AQ6" s="449"/>
      <c r="AR6" s="449"/>
      <c r="AS6" s="449"/>
      <c r="AT6" s="449"/>
      <c r="AU6" s="449"/>
      <c r="AV6" s="449"/>
      <c r="AW6" s="449"/>
      <c r="AX6" s="449"/>
      <c r="AY6" s="449"/>
      <c r="AZ6" s="449"/>
      <c r="BA6" s="449"/>
      <c r="BB6" s="449"/>
      <c r="BC6" s="449"/>
      <c r="BD6" s="449"/>
      <c r="BE6" s="449"/>
      <c r="BF6" s="449"/>
      <c r="BG6" s="449"/>
      <c r="BH6" s="449"/>
      <c r="BI6" s="449"/>
      <c r="BJ6" s="449"/>
      <c r="BK6" s="449"/>
      <c r="BL6" s="449"/>
      <c r="BM6" s="449"/>
      <c r="BN6" s="449"/>
      <c r="BO6" s="449"/>
      <c r="BP6" s="449"/>
      <c r="BQ6" s="449"/>
      <c r="BR6" s="449"/>
    </row>
    <row r="7" spans="1:70">
      <c r="A7" s="26"/>
      <c r="B7" s="26"/>
      <c r="C7" s="47"/>
      <c r="D7" s="47"/>
      <c r="E7" s="47"/>
      <c r="F7" s="47"/>
      <c r="G7" s="47"/>
      <c r="H7" s="47"/>
      <c r="I7" s="26"/>
      <c r="J7" s="47"/>
      <c r="K7" s="26"/>
      <c r="L7" s="47"/>
      <c r="M7" s="47"/>
      <c r="N7" s="26"/>
      <c r="O7" s="47"/>
      <c r="P7" s="47"/>
      <c r="Q7" s="47"/>
      <c r="R7" s="47"/>
      <c r="S7" s="47"/>
      <c r="T7" s="47"/>
      <c r="U7" s="47"/>
      <c r="V7" s="47"/>
      <c r="W7" s="47"/>
      <c r="X7" s="47"/>
      <c r="Y7" s="47"/>
      <c r="Z7" s="47"/>
      <c r="AA7" s="47"/>
      <c r="AB7" s="47"/>
      <c r="AC7" s="47"/>
      <c r="AD7" s="47"/>
      <c r="AE7" s="47"/>
      <c r="AF7" s="47"/>
      <c r="AG7" s="47"/>
      <c r="AH7" s="47"/>
      <c r="AI7" s="47"/>
      <c r="AJ7" s="47"/>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row>
    <row r="8" spans="1:70" ht="21" customHeight="1">
      <c r="A8" s="447" t="s">
        <v>489</v>
      </c>
      <c r="B8" s="447"/>
      <c r="C8" s="447"/>
      <c r="D8" s="447"/>
      <c r="E8" s="451" t="s">
        <v>538</v>
      </c>
      <c r="F8" s="447"/>
      <c r="G8" s="447"/>
      <c r="H8" s="447"/>
      <c r="I8" s="447"/>
      <c r="J8" s="47"/>
      <c r="K8" s="26"/>
      <c r="L8" s="47"/>
      <c r="M8" s="47"/>
      <c r="N8" s="26"/>
      <c r="O8" s="47"/>
      <c r="P8" s="47"/>
      <c r="Q8" s="47"/>
      <c r="R8" s="47"/>
      <c r="S8" s="47"/>
      <c r="T8" s="47"/>
      <c r="U8" s="47"/>
      <c r="V8" s="47"/>
      <c r="W8" s="47"/>
      <c r="X8" s="47"/>
      <c r="Y8" s="47"/>
      <c r="Z8" s="47"/>
      <c r="AA8" s="47"/>
      <c r="AB8" s="47"/>
      <c r="AC8" s="47"/>
      <c r="AD8" s="47"/>
      <c r="AE8" s="47"/>
      <c r="AF8" s="47"/>
      <c r="AG8" s="47"/>
      <c r="AH8" s="47"/>
      <c r="AI8" s="47"/>
      <c r="AJ8" s="47"/>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row>
    <row r="9" spans="1:70" ht="12.75" thickBot="1">
      <c r="A9" s="26"/>
      <c r="B9" s="26"/>
      <c r="C9" s="47"/>
      <c r="D9" s="47"/>
      <c r="E9" s="47"/>
      <c r="F9" s="47"/>
      <c r="G9" s="47"/>
      <c r="H9" s="47"/>
      <c r="I9" s="26"/>
      <c r="J9" s="47"/>
      <c r="K9" s="26"/>
      <c r="L9" s="47"/>
      <c r="M9" s="47"/>
      <c r="N9" s="26"/>
      <c r="O9" s="47"/>
      <c r="P9" s="47"/>
      <c r="Q9" s="47"/>
      <c r="R9" s="47"/>
      <c r="S9" s="47"/>
      <c r="T9" s="47"/>
      <c r="U9" s="47"/>
      <c r="V9" s="47"/>
      <c r="W9" s="47"/>
      <c r="X9" s="47"/>
      <c r="Y9" s="47"/>
      <c r="Z9" s="47"/>
      <c r="AA9" s="47"/>
      <c r="AB9" s="47"/>
      <c r="AC9" s="47"/>
      <c r="AD9" s="47"/>
      <c r="AE9" s="47"/>
      <c r="AF9" s="47"/>
      <c r="AG9" s="47"/>
      <c r="AH9" s="47"/>
      <c r="AI9" s="47"/>
      <c r="AJ9" s="47"/>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c r="BM9" s="26"/>
      <c r="BN9" s="26"/>
      <c r="BO9" s="26"/>
      <c r="BP9" s="26"/>
      <c r="BQ9" s="26"/>
      <c r="BR9" s="26"/>
    </row>
    <row r="10" spans="1:70" ht="11.85" customHeight="1" thickBot="1">
      <c r="A10" s="452" t="s">
        <v>0</v>
      </c>
      <c r="B10" s="455" t="s">
        <v>1</v>
      </c>
      <c r="C10" s="455" t="s">
        <v>213</v>
      </c>
      <c r="D10" s="468" t="s">
        <v>54</v>
      </c>
      <c r="E10" s="469"/>
      <c r="F10" s="469"/>
      <c r="G10" s="469"/>
      <c r="H10" s="469"/>
      <c r="I10" s="469"/>
      <c r="J10" s="469"/>
      <c r="K10" s="470"/>
      <c r="L10" s="83"/>
      <c r="M10" s="84"/>
      <c r="N10" s="410" t="s">
        <v>223</v>
      </c>
      <c r="O10" s="411"/>
      <c r="P10" s="411"/>
      <c r="Q10" s="411"/>
      <c r="R10" s="411"/>
      <c r="S10" s="411"/>
      <c r="T10" s="411"/>
      <c r="U10" s="411"/>
      <c r="V10" s="411"/>
      <c r="W10" s="411"/>
      <c r="X10" s="411"/>
      <c r="Y10" s="411"/>
      <c r="Z10" s="411"/>
      <c r="AA10" s="411"/>
      <c r="AB10" s="411"/>
      <c r="AC10" s="411"/>
      <c r="AD10" s="411"/>
      <c r="AE10" s="411"/>
      <c r="AF10" s="411"/>
      <c r="AG10" s="411"/>
      <c r="AH10" s="411"/>
      <c r="AI10" s="411"/>
      <c r="AJ10" s="411"/>
      <c r="AK10" s="411"/>
      <c r="AL10" s="411"/>
      <c r="AM10" s="411"/>
      <c r="AN10" s="411"/>
      <c r="AO10" s="411"/>
      <c r="AP10" s="411"/>
      <c r="AQ10" s="411"/>
      <c r="AR10" s="411"/>
      <c r="AS10" s="411"/>
      <c r="AT10" s="411"/>
      <c r="AU10" s="411"/>
      <c r="AV10" s="411"/>
      <c r="AW10" s="411"/>
      <c r="AX10" s="411"/>
      <c r="AY10" s="411"/>
      <c r="AZ10" s="411"/>
      <c r="BA10" s="411"/>
      <c r="BB10" s="411"/>
      <c r="BC10" s="411"/>
      <c r="BD10" s="411"/>
      <c r="BE10" s="411"/>
      <c r="BF10" s="411"/>
      <c r="BG10" s="411"/>
      <c r="BH10" s="412"/>
      <c r="BI10" s="193"/>
      <c r="BJ10" s="406" t="s">
        <v>50</v>
      </c>
      <c r="BK10" s="407"/>
      <c r="BL10" s="407"/>
      <c r="BM10" s="407"/>
      <c r="BN10" s="407"/>
      <c r="BO10" s="408"/>
      <c r="BP10" s="408"/>
      <c r="BQ10" s="408"/>
      <c r="BR10" s="409"/>
    </row>
    <row r="11" spans="1:70" ht="11.85" customHeight="1" thickBot="1">
      <c r="A11" s="453"/>
      <c r="B11" s="456"/>
      <c r="C11" s="456"/>
      <c r="D11" s="474" t="s">
        <v>210</v>
      </c>
      <c r="E11" s="471" t="s">
        <v>227</v>
      </c>
      <c r="F11" s="472"/>
      <c r="G11" s="472"/>
      <c r="H11" s="472"/>
      <c r="I11" s="472"/>
      <c r="J11" s="472"/>
      <c r="K11" s="473"/>
      <c r="L11" s="83"/>
      <c r="M11" s="84"/>
      <c r="N11" s="427" t="s">
        <v>226</v>
      </c>
      <c r="O11" s="428"/>
      <c r="P11" s="429"/>
      <c r="Q11" s="410" t="s">
        <v>414</v>
      </c>
      <c r="R11" s="411"/>
      <c r="S11" s="411"/>
      <c r="T11" s="411"/>
      <c r="U11" s="411"/>
      <c r="V11" s="411"/>
      <c r="W11" s="411"/>
      <c r="X11" s="411"/>
      <c r="Y11" s="411"/>
      <c r="Z11" s="411"/>
      <c r="AA11" s="411"/>
      <c r="AB11" s="411"/>
      <c r="AC11" s="411"/>
      <c r="AD11" s="411"/>
      <c r="AE11" s="411"/>
      <c r="AF11" s="411"/>
      <c r="AG11" s="411"/>
      <c r="AH11" s="411"/>
      <c r="AI11" s="411"/>
      <c r="AJ11" s="411"/>
      <c r="AK11" s="412"/>
      <c r="AL11" s="476" t="s">
        <v>225</v>
      </c>
      <c r="AM11" s="476" t="s">
        <v>137</v>
      </c>
      <c r="AN11" s="410" t="s">
        <v>228</v>
      </c>
      <c r="AO11" s="411"/>
      <c r="AP11" s="411"/>
      <c r="AQ11" s="411"/>
      <c r="AR11" s="411"/>
      <c r="AS11" s="411"/>
      <c r="AT11" s="411"/>
      <c r="AU11" s="411"/>
      <c r="AV11" s="411"/>
      <c r="AW11" s="411"/>
      <c r="AX11" s="411"/>
      <c r="AY11" s="411"/>
      <c r="AZ11" s="411"/>
      <c r="BA11" s="411"/>
      <c r="BB11" s="411"/>
      <c r="BC11" s="411"/>
      <c r="BD11" s="411"/>
      <c r="BE11" s="411"/>
      <c r="BF11" s="412"/>
      <c r="BG11" s="413" t="s">
        <v>42</v>
      </c>
      <c r="BH11" s="414"/>
      <c r="BI11" s="94"/>
      <c r="BJ11" s="415" t="s">
        <v>50</v>
      </c>
      <c r="BK11" s="435" t="s">
        <v>51</v>
      </c>
      <c r="BL11" s="436"/>
      <c r="BM11" s="436"/>
      <c r="BN11" s="436"/>
      <c r="BO11" s="415" t="s">
        <v>211</v>
      </c>
      <c r="BP11" s="415" t="s">
        <v>283</v>
      </c>
      <c r="BQ11" s="415" t="s">
        <v>231</v>
      </c>
      <c r="BR11" s="417" t="s">
        <v>52</v>
      </c>
    </row>
    <row r="12" spans="1:70" s="11" customFormat="1" ht="87" customHeight="1" thickBot="1">
      <c r="A12" s="454"/>
      <c r="B12" s="458"/>
      <c r="C12" s="458"/>
      <c r="D12" s="475"/>
      <c r="E12" s="87" t="s">
        <v>219</v>
      </c>
      <c r="F12" s="88" t="s">
        <v>281</v>
      </c>
      <c r="G12" s="87" t="s">
        <v>220</v>
      </c>
      <c r="H12" s="88" t="s">
        <v>281</v>
      </c>
      <c r="I12" s="87" t="s">
        <v>221</v>
      </c>
      <c r="J12" s="89" t="s">
        <v>281</v>
      </c>
      <c r="K12" s="90" t="s">
        <v>222</v>
      </c>
      <c r="L12" s="91" t="s">
        <v>281</v>
      </c>
      <c r="M12" s="92" t="s">
        <v>282</v>
      </c>
      <c r="N12" s="86" t="s">
        <v>212</v>
      </c>
      <c r="O12" s="86" t="s">
        <v>138</v>
      </c>
      <c r="P12" s="86" t="s">
        <v>44</v>
      </c>
      <c r="Q12" s="168" t="s">
        <v>139</v>
      </c>
      <c r="R12" s="168" t="s">
        <v>140</v>
      </c>
      <c r="S12" s="168" t="s">
        <v>141</v>
      </c>
      <c r="T12" s="168" t="s">
        <v>142</v>
      </c>
      <c r="U12" s="169" t="s">
        <v>143</v>
      </c>
      <c r="V12" s="170" t="s">
        <v>144</v>
      </c>
      <c r="W12" s="170" t="s">
        <v>145</v>
      </c>
      <c r="X12" s="170" t="s">
        <v>146</v>
      </c>
      <c r="Y12" s="170" t="s">
        <v>147</v>
      </c>
      <c r="Z12" s="170" t="s">
        <v>148</v>
      </c>
      <c r="AA12" s="170" t="s">
        <v>149</v>
      </c>
      <c r="AB12" s="170" t="s">
        <v>150</v>
      </c>
      <c r="AC12" s="170" t="s">
        <v>151</v>
      </c>
      <c r="AD12" s="170" t="s">
        <v>152</v>
      </c>
      <c r="AE12" s="170" t="s">
        <v>153</v>
      </c>
      <c r="AF12" s="170" t="s">
        <v>154</v>
      </c>
      <c r="AG12" s="170" t="s">
        <v>155</v>
      </c>
      <c r="AH12" s="170" t="s">
        <v>156</v>
      </c>
      <c r="AI12" s="170" t="s">
        <v>157</v>
      </c>
      <c r="AJ12" s="171" t="s">
        <v>158</v>
      </c>
      <c r="AK12" s="171" t="s">
        <v>224</v>
      </c>
      <c r="AL12" s="477"/>
      <c r="AM12" s="477"/>
      <c r="AN12" s="172" t="s">
        <v>43</v>
      </c>
      <c r="AO12" s="173" t="s">
        <v>159</v>
      </c>
      <c r="AP12" s="171" t="s">
        <v>158</v>
      </c>
      <c r="AQ12" s="171" t="s">
        <v>160</v>
      </c>
      <c r="AR12" s="171" t="s">
        <v>158</v>
      </c>
      <c r="AS12" s="171" t="s">
        <v>161</v>
      </c>
      <c r="AT12" s="171" t="s">
        <v>158</v>
      </c>
      <c r="AU12" s="171" t="s">
        <v>162</v>
      </c>
      <c r="AV12" s="171" t="s">
        <v>158</v>
      </c>
      <c r="AW12" s="171" t="s">
        <v>163</v>
      </c>
      <c r="AX12" s="171" t="s">
        <v>158</v>
      </c>
      <c r="AY12" s="171" t="s">
        <v>164</v>
      </c>
      <c r="AZ12" s="171" t="s">
        <v>158</v>
      </c>
      <c r="BA12" s="171" t="s">
        <v>488</v>
      </c>
      <c r="BB12" s="171" t="s">
        <v>158</v>
      </c>
      <c r="BC12" s="171" t="s">
        <v>166</v>
      </c>
      <c r="BD12" s="171" t="s">
        <v>229</v>
      </c>
      <c r="BE12" s="171" t="s">
        <v>167</v>
      </c>
      <c r="BF12" s="171" t="s">
        <v>168</v>
      </c>
      <c r="BG12" s="93" t="s">
        <v>135</v>
      </c>
      <c r="BH12" s="94" t="s">
        <v>3</v>
      </c>
      <c r="BI12" s="209" t="s">
        <v>544</v>
      </c>
      <c r="BJ12" s="440"/>
      <c r="BK12" s="85" t="s">
        <v>230</v>
      </c>
      <c r="BL12" s="134" t="s">
        <v>486</v>
      </c>
      <c r="BM12" s="95" t="s">
        <v>482</v>
      </c>
      <c r="BN12" s="177" t="s">
        <v>487</v>
      </c>
      <c r="BO12" s="416"/>
      <c r="BP12" s="416"/>
      <c r="BQ12" s="416"/>
      <c r="BR12" s="418"/>
    </row>
    <row r="13" spans="1:70" ht="125.25" customHeight="1">
      <c r="A13" s="462" t="s">
        <v>100</v>
      </c>
      <c r="B13" s="462" t="s">
        <v>653</v>
      </c>
      <c r="C13" s="705" t="s">
        <v>6</v>
      </c>
      <c r="D13" s="430" t="s">
        <v>654</v>
      </c>
      <c r="E13" s="402" t="s">
        <v>179</v>
      </c>
      <c r="F13" s="393"/>
      <c r="G13" s="402" t="s">
        <v>179</v>
      </c>
      <c r="H13" s="393"/>
      <c r="I13" s="402" t="s">
        <v>179</v>
      </c>
      <c r="J13" s="396"/>
      <c r="K13" s="402" t="s">
        <v>179</v>
      </c>
      <c r="L13" s="399">
        <f>IF(K13="SI",25%,0%)</f>
        <v>0.25</v>
      </c>
      <c r="M13" s="399">
        <f>F13+H13+J13+L13</f>
        <v>0.25</v>
      </c>
      <c r="N13" s="387" t="s">
        <v>478</v>
      </c>
      <c r="O13" s="448" t="str">
        <f>+IF(N13="NO SE HA PRESENTADO EN LOS ULTIMOS 5 AÑOS","RARA VEZ",IF(N13="AL MENOS 1 VEZ EN LOS ULTIMOS 5 AÑOS","IMPROBABLE",IF(N13="AL MENOS 1 VEZ EN LOS ULTIMOS 2 AÑOS","POSIBLE",IF(N13="AL MENOS 1 VEZ EN EL ULTIMO AÑO","PROBABLE",IF(N13="MAS DE 1 VEZ AL AÑO","CASI SEGURO","ERROR")))))</f>
        <v>RARA VEZ</v>
      </c>
      <c r="P13" s="387" t="str">
        <f>+IF(O13="RARA VEZ","20%",IF(O13="IMPROBABLE","40%",IF(O13="POSIBLE","60%",IF(O13="PROBABLE","80%",IF(O13="CASI SEGURO","100%","ERROR")))))</f>
        <v>20%</v>
      </c>
      <c r="Q13" s="506" t="s">
        <v>179</v>
      </c>
      <c r="R13" s="506" t="s">
        <v>179</v>
      </c>
      <c r="S13" s="506" t="s">
        <v>179</v>
      </c>
      <c r="T13" s="506" t="s">
        <v>179</v>
      </c>
      <c r="U13" s="506" t="s">
        <v>179</v>
      </c>
      <c r="V13" s="506" t="s">
        <v>179</v>
      </c>
      <c r="W13" s="506" t="s">
        <v>179</v>
      </c>
      <c r="X13" s="506" t="s">
        <v>179</v>
      </c>
      <c r="Y13" s="506" t="s">
        <v>179</v>
      </c>
      <c r="Z13" s="506" t="s">
        <v>179</v>
      </c>
      <c r="AA13" s="506" t="s">
        <v>179</v>
      </c>
      <c r="AB13" s="506" t="s">
        <v>179</v>
      </c>
      <c r="AC13" s="506" t="s">
        <v>179</v>
      </c>
      <c r="AD13" s="506" t="s">
        <v>179</v>
      </c>
      <c r="AE13" s="506" t="s">
        <v>179</v>
      </c>
      <c r="AF13" s="506" t="s">
        <v>189</v>
      </c>
      <c r="AG13" s="506" t="s">
        <v>179</v>
      </c>
      <c r="AH13" s="506" t="s">
        <v>179</v>
      </c>
      <c r="AI13" s="506" t="s">
        <v>179</v>
      </c>
      <c r="AJ13" s="391">
        <f>COUNTIF(Q13:AI15,"SI")</f>
        <v>18</v>
      </c>
      <c r="AK13" s="481" t="str">
        <f t="shared" ref="AK13" si="0">+IF(AND(AJ13&gt;0,AJ13&lt;6),"MODERADO",IF(AJ13&gt;=12,"CATASTRÓFICO",IF(AND(AJ13&gt;5,AJ13&lt;12),"MAYOR","")))</f>
        <v>CATASTRÓFICO</v>
      </c>
      <c r="AL13" s="478"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210" t="s">
        <v>655</v>
      </c>
      <c r="AN13" s="211" t="s">
        <v>656</v>
      </c>
      <c r="AO13" s="140" t="s">
        <v>172</v>
      </c>
      <c r="AP13" s="165">
        <v>15</v>
      </c>
      <c r="AQ13" s="165" t="s">
        <v>173</v>
      </c>
      <c r="AR13" s="165">
        <v>15</v>
      </c>
      <c r="AS13" s="165" t="s">
        <v>174</v>
      </c>
      <c r="AT13" s="165">
        <v>15</v>
      </c>
      <c r="AU13" s="165" t="s">
        <v>175</v>
      </c>
      <c r="AV13" s="165">
        <v>15</v>
      </c>
      <c r="AW13" s="165" t="s">
        <v>176</v>
      </c>
      <c r="AX13" s="165">
        <v>15</v>
      </c>
      <c r="AY13" s="165" t="s">
        <v>177</v>
      </c>
      <c r="AZ13" s="165">
        <v>15</v>
      </c>
      <c r="BA13" s="165" t="s">
        <v>178</v>
      </c>
      <c r="BB13" s="165">
        <v>10</v>
      </c>
      <c r="BC13" s="165">
        <v>100</v>
      </c>
      <c r="BD13" s="174" t="s">
        <v>657</v>
      </c>
      <c r="BE13" s="425">
        <f>AVERAGE(BC13:BC15)</f>
        <v>100</v>
      </c>
      <c r="BF13" s="422" t="str">
        <f>IF(BE13&gt;95,"FUERTE",IF(AND(BE13&lt;95.01,BE13&gt;85.02),"MODERADO",IF(AND(BE13&lt;85.01,BE13&gt;1),"DEBIL","0")))</f>
        <v>FUERTE</v>
      </c>
      <c r="BG13" s="42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21" t="str">
        <f>AK13</f>
        <v>CATASTRÓFICO</v>
      </c>
      <c r="BI13" s="421" t="s">
        <v>545</v>
      </c>
      <c r="BJ13" s="437" t="s">
        <v>280</v>
      </c>
      <c r="BK13" s="179" t="s">
        <v>791</v>
      </c>
      <c r="BL13" s="179" t="s">
        <v>658</v>
      </c>
      <c r="BM13" s="207">
        <v>46174</v>
      </c>
      <c r="BN13" s="133">
        <v>46371</v>
      </c>
      <c r="BO13" s="200" t="s">
        <v>626</v>
      </c>
      <c r="BP13" s="795">
        <v>46142</v>
      </c>
      <c r="BQ13" s="136" t="s">
        <v>814</v>
      </c>
      <c r="BR13" s="167" t="s">
        <v>76</v>
      </c>
    </row>
    <row r="14" spans="1:70" ht="96" customHeight="1">
      <c r="A14" s="463"/>
      <c r="B14" s="463"/>
      <c r="C14" s="706"/>
      <c r="D14" s="431"/>
      <c r="E14" s="403"/>
      <c r="F14" s="394"/>
      <c r="G14" s="403"/>
      <c r="H14" s="394"/>
      <c r="I14" s="403"/>
      <c r="J14" s="397"/>
      <c r="K14" s="403"/>
      <c r="L14" s="400"/>
      <c r="M14" s="400"/>
      <c r="N14" s="388"/>
      <c r="O14" s="449"/>
      <c r="P14" s="388"/>
      <c r="Q14" s="388"/>
      <c r="R14" s="388"/>
      <c r="S14" s="388"/>
      <c r="T14" s="388"/>
      <c r="U14" s="388"/>
      <c r="V14" s="388"/>
      <c r="W14" s="388"/>
      <c r="X14" s="388"/>
      <c r="Y14" s="388"/>
      <c r="Z14" s="388"/>
      <c r="AA14" s="388"/>
      <c r="AB14" s="388"/>
      <c r="AC14" s="388"/>
      <c r="AD14" s="388"/>
      <c r="AE14" s="388"/>
      <c r="AF14" s="388"/>
      <c r="AG14" s="388"/>
      <c r="AH14" s="388"/>
      <c r="AI14" s="388"/>
      <c r="AJ14" s="391"/>
      <c r="AK14" s="482"/>
      <c r="AL14" s="479"/>
      <c r="AM14" s="212" t="s">
        <v>659</v>
      </c>
      <c r="AN14" s="213" t="s">
        <v>656</v>
      </c>
      <c r="AO14" s="66" t="s">
        <v>172</v>
      </c>
      <c r="AP14" s="132">
        <v>15</v>
      </c>
      <c r="AQ14" s="132" t="s">
        <v>173</v>
      </c>
      <c r="AR14" s="132">
        <v>15</v>
      </c>
      <c r="AS14" s="132" t="s">
        <v>174</v>
      </c>
      <c r="AT14" s="132">
        <v>15</v>
      </c>
      <c r="AU14" s="132" t="s">
        <v>175</v>
      </c>
      <c r="AV14" s="132">
        <v>15</v>
      </c>
      <c r="AW14" s="132" t="s">
        <v>176</v>
      </c>
      <c r="AX14" s="132">
        <v>15</v>
      </c>
      <c r="AY14" s="132" t="s">
        <v>177</v>
      </c>
      <c r="AZ14" s="132">
        <v>15</v>
      </c>
      <c r="BA14" s="132" t="s">
        <v>178</v>
      </c>
      <c r="BB14" s="132">
        <v>10</v>
      </c>
      <c r="BC14" s="132">
        <v>100</v>
      </c>
      <c r="BD14" s="175" t="s">
        <v>657</v>
      </c>
      <c r="BE14" s="425"/>
      <c r="BF14" s="422"/>
      <c r="BG14" s="422"/>
      <c r="BH14" s="422"/>
      <c r="BI14" s="438"/>
      <c r="BJ14" s="391"/>
      <c r="BK14" s="218" t="s">
        <v>792</v>
      </c>
      <c r="BL14" s="218" t="s">
        <v>658</v>
      </c>
      <c r="BM14" s="207">
        <v>46174</v>
      </c>
      <c r="BN14" s="207">
        <v>46371</v>
      </c>
      <c r="BO14" s="218" t="s">
        <v>626</v>
      </c>
      <c r="BP14" s="796">
        <v>46142</v>
      </c>
      <c r="BQ14" s="219" t="s">
        <v>815</v>
      </c>
      <c r="BR14" s="220" t="s">
        <v>76</v>
      </c>
    </row>
    <row r="15" spans="1:70" ht="34.5" customHeight="1" thickBot="1">
      <c r="A15" s="463"/>
      <c r="B15" s="463"/>
      <c r="C15" s="707"/>
      <c r="D15" s="432"/>
      <c r="E15" s="404"/>
      <c r="F15" s="395"/>
      <c r="G15" s="404"/>
      <c r="H15" s="395"/>
      <c r="I15" s="404"/>
      <c r="J15" s="398"/>
      <c r="K15" s="404"/>
      <c r="L15" s="401"/>
      <c r="M15" s="401"/>
      <c r="N15" s="389"/>
      <c r="O15" s="450"/>
      <c r="P15" s="389"/>
      <c r="Q15" s="388"/>
      <c r="R15" s="388"/>
      <c r="S15" s="388"/>
      <c r="T15" s="388"/>
      <c r="U15" s="388"/>
      <c r="V15" s="388"/>
      <c r="W15" s="388"/>
      <c r="X15" s="388"/>
      <c r="Y15" s="388"/>
      <c r="Z15" s="388"/>
      <c r="AA15" s="388"/>
      <c r="AB15" s="388"/>
      <c r="AC15" s="388"/>
      <c r="AD15" s="388"/>
      <c r="AE15" s="388"/>
      <c r="AF15" s="388"/>
      <c r="AG15" s="388"/>
      <c r="AH15" s="388"/>
      <c r="AI15" s="388"/>
      <c r="AJ15" s="392"/>
      <c r="AK15" s="483"/>
      <c r="AL15" s="480"/>
      <c r="AM15" s="237"/>
      <c r="AN15" s="238"/>
      <c r="AO15" s="164"/>
      <c r="AP15" s="166">
        <v>0</v>
      </c>
      <c r="AQ15" s="166"/>
      <c r="AR15" s="166">
        <v>0</v>
      </c>
      <c r="AS15" s="166"/>
      <c r="AT15" s="166">
        <v>0</v>
      </c>
      <c r="AU15" s="166"/>
      <c r="AV15" s="166">
        <v>0</v>
      </c>
      <c r="AW15" s="166"/>
      <c r="AX15" s="166">
        <v>0</v>
      </c>
      <c r="AY15" s="166"/>
      <c r="AZ15" s="166">
        <v>0</v>
      </c>
      <c r="BA15" s="166"/>
      <c r="BB15" s="166">
        <v>0</v>
      </c>
      <c r="BC15" s="166" t="s">
        <v>660</v>
      </c>
      <c r="BD15" s="176"/>
      <c r="BE15" s="426"/>
      <c r="BF15" s="423"/>
      <c r="BG15" s="423"/>
      <c r="BH15" s="423"/>
      <c r="BI15" s="439"/>
      <c r="BJ15" s="392"/>
      <c r="BK15" s="305"/>
      <c r="BL15" s="305"/>
      <c r="BM15" s="229"/>
      <c r="BN15" s="306"/>
      <c r="BO15" s="202"/>
      <c r="BP15" s="188"/>
      <c r="BQ15" s="230"/>
      <c r="BR15" s="231"/>
    </row>
    <row r="16" spans="1:70" ht="80.25" customHeight="1">
      <c r="A16" s="463"/>
      <c r="B16" s="463"/>
      <c r="C16" s="705" t="s">
        <v>541</v>
      </c>
      <c r="D16" s="520" t="s">
        <v>661</v>
      </c>
      <c r="E16" s="402" t="s">
        <v>179</v>
      </c>
      <c r="F16" s="393"/>
      <c r="G16" s="402" t="s">
        <v>179</v>
      </c>
      <c r="H16" s="393"/>
      <c r="I16" s="402" t="s">
        <v>179</v>
      </c>
      <c r="J16" s="393"/>
      <c r="K16" s="402" t="s">
        <v>179</v>
      </c>
      <c r="L16" s="399">
        <f t="shared" ref="L16" si="1">IF(K16="SI",25%,0%)</f>
        <v>0.25</v>
      </c>
      <c r="M16" s="399">
        <f t="shared" ref="M16" si="2">F16+H16+J16+L16</f>
        <v>0.25</v>
      </c>
      <c r="N16" s="387" t="s">
        <v>478</v>
      </c>
      <c r="O16" s="448" t="str">
        <f>+IF(N16="NO SE HA PRESENTADO EN LOS UlTIMOS 5 AÑOS","RARA VEZ",IF(N16="AL MENOS 1 VEZ EN LOS ULTIMOS 5 AÑOS","IMPROBABLE",IF(N16="AL MENOS 1 VEZ EN LOS ULTIMOS 2 AÑOS","POSIBLE",IF(N16="AL MENOS 1 VEZ EN EL ULTIMO AÑO","PROBABLE",IF(N16="MAS DE 1 VEZ AL AÑO","CASI SEGURO","ERROR")))))</f>
        <v>RARA VEZ</v>
      </c>
      <c r="P16" s="387" t="str">
        <f t="shared" ref="P16" si="3">+IF(O16="RARA VEZ","20%",IF(O16="IMPROBABLE","40%",IF(O16="POSIBLE","60%",IF(O16="PROBABLE","80%",IF(O16="CASI SEGURO","100%","ERROR")))))</f>
        <v>20%</v>
      </c>
      <c r="Q16" s="526" t="s">
        <v>179</v>
      </c>
      <c r="R16" s="526" t="s">
        <v>179</v>
      </c>
      <c r="S16" s="526" t="s">
        <v>179</v>
      </c>
      <c r="T16" s="526" t="s">
        <v>179</v>
      </c>
      <c r="U16" s="526" t="s">
        <v>179</v>
      </c>
      <c r="V16" s="526" t="s">
        <v>179</v>
      </c>
      <c r="W16" s="526" t="s">
        <v>179</v>
      </c>
      <c r="X16" s="526" t="s">
        <v>179</v>
      </c>
      <c r="Y16" s="526" t="s">
        <v>179</v>
      </c>
      <c r="Z16" s="526" t="s">
        <v>179</v>
      </c>
      <c r="AA16" s="526" t="s">
        <v>179</v>
      </c>
      <c r="AB16" s="526" t="s">
        <v>179</v>
      </c>
      <c r="AC16" s="526" t="s">
        <v>179</v>
      </c>
      <c r="AD16" s="526" t="s">
        <v>179</v>
      </c>
      <c r="AE16" s="526" t="s">
        <v>179</v>
      </c>
      <c r="AF16" s="526" t="s">
        <v>189</v>
      </c>
      <c r="AG16" s="526" t="s">
        <v>179</v>
      </c>
      <c r="AH16" s="526" t="s">
        <v>179</v>
      </c>
      <c r="AI16" s="526" t="s">
        <v>179</v>
      </c>
      <c r="AJ16" s="390">
        <f t="shared" ref="AJ16" si="4">COUNTIF(Q16:AI18,"SI")</f>
        <v>18</v>
      </c>
      <c r="AK16" s="529" t="str">
        <f t="shared" ref="AK16" si="5">+IF(AND(AJ16&gt;0,AJ16&lt;6),"MODERADO",IF(AJ16&gt;=12,"CATASTRÓFICO",IF(AND(AJ16&gt;5,AJ16&lt;12),"MAYOR","")))</f>
        <v>CATASTRÓFICO</v>
      </c>
      <c r="AL16" s="530" t="str">
        <f>+IF((O16="RARA VEZ")*AND(AK16="MODERADO"),"MODERADO",IF((O16="RARA VEZ")*AND(AK16="MAYOR"),"ALTO",IF((O16="RARA VEZ")*AND(AK16="CATASTRÓFICO"),"EXTREMO",IF((O16="IMPROBABLE")*AND(AK16="MODERADO"),"MODERADO",IF((O16="IMPROBABLE")*AND(AK16="MAYOR"),"ALTO",IF((O16="IMPROBABLE")*AND(AK16="CATASTRÓFICO"),"EXTREMO",IF((O16="POSIBLE")*AND(AK16="MODERADO"),"ALTO",IF((O16="POSIBLE")*AND(AK16="MAYOR"),"EXTREMO",IF((O16="POSIBLE")*AND(AK16="CATASTRÓFICO"),"EXTREMO",IF((O16="PROBABLE")*AND(AK16="MODERADO"),"ALTO",IF((O16="PROBABLE")*AND(AK16="MAYOR"),"EXTREMO",IF((O16="PROBABLE")*AND(AK16="CATASTRÓFICO"),"EXTREMO",IF((O16="CASI SEGURO")*AND(AK16="MODERADO"),"EXTREMO",IF((O16="CASI SEGURO")*AND(AK16="MAYOR"),"EXTREMO",IF((O16="CASI SEGURO")*AND(AK16="CATASTRÓFICO"),"EXTREMO","ERROR")))))))))))))))</f>
        <v>EXTREMO</v>
      </c>
      <c r="AM16" s="244" t="s">
        <v>662</v>
      </c>
      <c r="AN16" s="185" t="s">
        <v>656</v>
      </c>
      <c r="AO16" s="180" t="s">
        <v>172</v>
      </c>
      <c r="AP16" s="208">
        <v>15</v>
      </c>
      <c r="AQ16" s="208" t="s">
        <v>173</v>
      </c>
      <c r="AR16" s="208">
        <v>15</v>
      </c>
      <c r="AS16" s="208" t="s">
        <v>174</v>
      </c>
      <c r="AT16" s="208">
        <v>15</v>
      </c>
      <c r="AU16" s="208" t="s">
        <v>175</v>
      </c>
      <c r="AV16" s="208">
        <v>15</v>
      </c>
      <c r="AW16" s="208" t="s">
        <v>176</v>
      </c>
      <c r="AX16" s="208">
        <v>15</v>
      </c>
      <c r="AY16" s="208" t="s">
        <v>177</v>
      </c>
      <c r="AZ16" s="208">
        <v>15</v>
      </c>
      <c r="BA16" s="208" t="s">
        <v>178</v>
      </c>
      <c r="BB16" s="208">
        <v>10</v>
      </c>
      <c r="BC16" s="208">
        <v>100</v>
      </c>
      <c r="BD16" s="241" t="s">
        <v>657</v>
      </c>
      <c r="BE16" s="511">
        <f t="shared" ref="BE16" si="6">AVERAGE(BC16:BC18)</f>
        <v>100</v>
      </c>
      <c r="BF16" s="424" t="str">
        <f t="shared" ref="BF16" si="7">IF(BE16&gt;95,"FUERTE",IF(AND(BE16&lt;95.01,BE16&gt;85.02),"MODERADO",IF(AND(BE16&lt;85.01,BE16&gt;1),"DEBIL","0")))</f>
        <v>FUERTE</v>
      </c>
      <c r="BG16" s="424" t="str">
        <f t="shared" ref="BG16" si="8">IF(AND(O16="RARA VEZ",BF16="FUERTE"),"RARA VEZ",IF(AND(O16="RARA VEZ",BF16="MODERADO"),"RARA VEZ",IF(AND(O16="IMPROBABLE",BF16="FUERTE"),"RARA VEZ",IF(AND(O16="IMPROBABLE",BF16="MODERADO"),"RARA VEZ",IF(AND(O16="POSIBLE",BF16="FUERTE"),"RARA VEZ",IF(AND(O16="POSIBLE",BF16="MODERADO"),"IMPROBABLE",IF(AND(O16="PROBABLE",BF16="FUERTE"),"IMPROBABLE",IF(AND(O16="PROBABLE",BF16="MODERADO"),"POSIBLE",IF(AND(O16="CASI SEGURO",BF16="FUERTE"),"POSIBLE",IF(AND(O16="CASI SEGURO",BF16="MODERADO"),"PROBABLE",IF(BF16="DEBIL",O16,"ERROR")))))))))))</f>
        <v>RARA VEZ</v>
      </c>
      <c r="BH16" s="421" t="str">
        <f t="shared" ref="BH16" si="9">AK16</f>
        <v>CATASTRÓFICO</v>
      </c>
      <c r="BI16" s="421" t="s">
        <v>545</v>
      </c>
      <c r="BJ16" s="437" t="s">
        <v>280</v>
      </c>
      <c r="BK16" s="179" t="s">
        <v>663</v>
      </c>
      <c r="BL16" s="179" t="s">
        <v>658</v>
      </c>
      <c r="BM16" s="207">
        <v>46174</v>
      </c>
      <c r="BN16" s="207">
        <v>46371</v>
      </c>
      <c r="BO16" s="179" t="s">
        <v>664</v>
      </c>
      <c r="BP16" s="802">
        <v>46142</v>
      </c>
      <c r="BQ16" s="242" t="s">
        <v>816</v>
      </c>
      <c r="BR16" s="243" t="s">
        <v>76</v>
      </c>
    </row>
    <row r="17" spans="1:70" ht="66" customHeight="1">
      <c r="A17" s="463"/>
      <c r="B17" s="463"/>
      <c r="C17" s="706"/>
      <c r="D17" s="521"/>
      <c r="E17" s="403"/>
      <c r="F17" s="394"/>
      <c r="G17" s="403"/>
      <c r="H17" s="394"/>
      <c r="I17" s="403"/>
      <c r="J17" s="394"/>
      <c r="K17" s="403"/>
      <c r="L17" s="400"/>
      <c r="M17" s="400"/>
      <c r="N17" s="388"/>
      <c r="O17" s="449"/>
      <c r="P17" s="388"/>
      <c r="Q17" s="527"/>
      <c r="R17" s="527"/>
      <c r="S17" s="527"/>
      <c r="T17" s="527"/>
      <c r="U17" s="527"/>
      <c r="V17" s="527"/>
      <c r="W17" s="527"/>
      <c r="X17" s="527"/>
      <c r="Y17" s="527"/>
      <c r="Z17" s="527"/>
      <c r="AA17" s="527"/>
      <c r="AB17" s="527"/>
      <c r="AC17" s="527"/>
      <c r="AD17" s="527"/>
      <c r="AE17" s="527"/>
      <c r="AF17" s="527"/>
      <c r="AG17" s="527"/>
      <c r="AH17" s="527"/>
      <c r="AI17" s="527"/>
      <c r="AJ17" s="391"/>
      <c r="AK17" s="482"/>
      <c r="AL17" s="479"/>
      <c r="AM17" s="247" t="s">
        <v>665</v>
      </c>
      <c r="AN17" s="186" t="s">
        <v>656</v>
      </c>
      <c r="AO17" s="66" t="s">
        <v>172</v>
      </c>
      <c r="AP17" s="132">
        <v>15</v>
      </c>
      <c r="AQ17" s="132" t="s">
        <v>173</v>
      </c>
      <c r="AR17" s="132">
        <v>15</v>
      </c>
      <c r="AS17" s="132" t="s">
        <v>174</v>
      </c>
      <c r="AT17" s="132">
        <v>15</v>
      </c>
      <c r="AU17" s="132" t="s">
        <v>175</v>
      </c>
      <c r="AV17" s="132">
        <v>15</v>
      </c>
      <c r="AW17" s="132" t="s">
        <v>176</v>
      </c>
      <c r="AX17" s="132">
        <v>15</v>
      </c>
      <c r="AY17" s="132" t="s">
        <v>177</v>
      </c>
      <c r="AZ17" s="132">
        <v>15</v>
      </c>
      <c r="BA17" s="132" t="s">
        <v>178</v>
      </c>
      <c r="BB17" s="132">
        <v>10</v>
      </c>
      <c r="BC17" s="132">
        <v>100</v>
      </c>
      <c r="BD17" s="175" t="s">
        <v>657</v>
      </c>
      <c r="BE17" s="425"/>
      <c r="BF17" s="422"/>
      <c r="BG17" s="422"/>
      <c r="BH17" s="422"/>
      <c r="BI17" s="438"/>
      <c r="BJ17" s="391"/>
      <c r="BK17" s="218" t="s">
        <v>666</v>
      </c>
      <c r="BL17" s="218" t="s">
        <v>658</v>
      </c>
      <c r="BM17" s="207">
        <v>46174</v>
      </c>
      <c r="BN17" s="207">
        <v>46371</v>
      </c>
      <c r="BO17" s="218" t="s">
        <v>667</v>
      </c>
      <c r="BP17" s="796">
        <v>46142</v>
      </c>
      <c r="BQ17" s="219" t="s">
        <v>817</v>
      </c>
      <c r="BR17" s="220" t="s">
        <v>76</v>
      </c>
    </row>
    <row r="18" spans="1:70" ht="50.1" customHeight="1" thickBot="1">
      <c r="A18" s="464"/>
      <c r="B18" s="464"/>
      <c r="C18" s="707"/>
      <c r="D18" s="522"/>
      <c r="E18" s="404"/>
      <c r="F18" s="395"/>
      <c r="G18" s="404"/>
      <c r="H18" s="395"/>
      <c r="I18" s="404"/>
      <c r="J18" s="395"/>
      <c r="K18" s="404"/>
      <c r="L18" s="401"/>
      <c r="M18" s="401"/>
      <c r="N18" s="389"/>
      <c r="O18" s="450"/>
      <c r="P18" s="389"/>
      <c r="Q18" s="528"/>
      <c r="R18" s="528"/>
      <c r="S18" s="528"/>
      <c r="T18" s="528"/>
      <c r="U18" s="528"/>
      <c r="V18" s="528"/>
      <c r="W18" s="528"/>
      <c r="X18" s="528"/>
      <c r="Y18" s="528"/>
      <c r="Z18" s="528"/>
      <c r="AA18" s="528"/>
      <c r="AB18" s="528"/>
      <c r="AC18" s="528"/>
      <c r="AD18" s="528"/>
      <c r="AE18" s="528"/>
      <c r="AF18" s="528"/>
      <c r="AG18" s="528"/>
      <c r="AH18" s="528"/>
      <c r="AI18" s="528"/>
      <c r="AJ18" s="392"/>
      <c r="AK18" s="483"/>
      <c r="AL18" s="480"/>
      <c r="AM18" s="187"/>
      <c r="AN18" s="250"/>
      <c r="AO18" s="188"/>
      <c r="AP18" s="64">
        <v>0</v>
      </c>
      <c r="AQ18" s="64"/>
      <c r="AR18" s="64">
        <v>0</v>
      </c>
      <c r="AS18" s="64"/>
      <c r="AT18" s="64">
        <v>0</v>
      </c>
      <c r="AU18" s="64"/>
      <c r="AV18" s="64">
        <v>0</v>
      </c>
      <c r="AW18" s="64"/>
      <c r="AX18" s="64">
        <v>0</v>
      </c>
      <c r="AY18" s="64"/>
      <c r="AZ18" s="64">
        <v>0</v>
      </c>
      <c r="BA18" s="64"/>
      <c r="BB18" s="64">
        <v>0</v>
      </c>
      <c r="BC18" s="64" t="s">
        <v>660</v>
      </c>
      <c r="BD18" s="227"/>
      <c r="BE18" s="426"/>
      <c r="BF18" s="423"/>
      <c r="BG18" s="423"/>
      <c r="BH18" s="423"/>
      <c r="BI18" s="439"/>
      <c r="BJ18" s="392"/>
      <c r="BK18" s="305"/>
      <c r="BL18" s="305"/>
      <c r="BM18" s="305"/>
      <c r="BN18" s="305"/>
      <c r="BO18" s="305"/>
      <c r="BP18" s="188"/>
      <c r="BQ18" s="230"/>
      <c r="BR18" s="231"/>
    </row>
    <row r="19" spans="1:70">
      <c r="O19" s="47"/>
    </row>
    <row r="20" spans="1:70">
      <c r="O20" s="47"/>
    </row>
    <row r="21" spans="1:70">
      <c r="O21" s="47"/>
    </row>
    <row r="22" spans="1:70">
      <c r="O22" s="47"/>
    </row>
    <row r="23" spans="1:70">
      <c r="O23" s="47"/>
    </row>
    <row r="24" spans="1:70">
      <c r="O24" s="47"/>
    </row>
    <row r="25" spans="1:70">
      <c r="O25" s="47"/>
    </row>
    <row r="26" spans="1:70">
      <c r="O26" s="47"/>
    </row>
    <row r="27" spans="1:70">
      <c r="O27" s="47"/>
    </row>
    <row r="28" spans="1:70">
      <c r="O28" s="47"/>
    </row>
    <row r="29" spans="1:70">
      <c r="O29" s="47"/>
    </row>
    <row r="30" spans="1:70">
      <c r="O30" s="47"/>
    </row>
    <row r="31" spans="1:70">
      <c r="O31" s="47"/>
    </row>
    <row r="32" spans="1:70">
      <c r="O32" s="47"/>
    </row>
    <row r="33" spans="15:15">
      <c r="O33" s="47"/>
    </row>
    <row r="34" spans="15:15">
      <c r="O34" s="47"/>
    </row>
    <row r="35" spans="15:15">
      <c r="O35" s="47"/>
    </row>
    <row r="36" spans="15:15">
      <c r="O36" s="47"/>
    </row>
    <row r="37" spans="15:15">
      <c r="O37" s="47"/>
    </row>
    <row r="38" spans="15:15">
      <c r="O38" s="47"/>
    </row>
    <row r="39" spans="15:15">
      <c r="O39" s="47"/>
    </row>
    <row r="40" spans="15:15">
      <c r="O40" s="47"/>
    </row>
    <row r="41" spans="15:15">
      <c r="O41" s="47"/>
    </row>
    <row r="42" spans="15:15">
      <c r="O42" s="47"/>
    </row>
    <row r="43" spans="15:15">
      <c r="O43" s="47"/>
    </row>
    <row r="44" spans="15:15">
      <c r="O44" s="47"/>
    </row>
    <row r="45" spans="15:15">
      <c r="O45" s="47"/>
    </row>
    <row r="46" spans="15:15">
      <c r="O46" s="47"/>
    </row>
    <row r="47" spans="15:15">
      <c r="O47" s="47"/>
    </row>
    <row r="48" spans="15:15">
      <c r="O48" s="47"/>
    </row>
    <row r="49" spans="15:15">
      <c r="O49" s="47"/>
    </row>
    <row r="50" spans="15:15">
      <c r="O50" s="47"/>
    </row>
    <row r="51" spans="15:15">
      <c r="O51" s="47"/>
    </row>
    <row r="52" spans="15:15">
      <c r="O52" s="47"/>
    </row>
    <row r="53" spans="15:15">
      <c r="O53" s="47"/>
    </row>
    <row r="54" spans="15:15">
      <c r="O54" s="47"/>
    </row>
    <row r="55" spans="15:15">
      <c r="O55" s="47"/>
    </row>
    <row r="56" spans="15:15">
      <c r="O56" s="47"/>
    </row>
    <row r="57" spans="15:15">
      <c r="O57" s="47"/>
    </row>
    <row r="58" spans="15:15">
      <c r="O58" s="47"/>
    </row>
    <row r="59" spans="15:15">
      <c r="O59" s="47"/>
    </row>
    <row r="60" spans="15:15">
      <c r="O60" s="47"/>
    </row>
    <row r="61" spans="15:15">
      <c r="O61" s="47"/>
    </row>
    <row r="62" spans="15:15">
      <c r="O62" s="47"/>
    </row>
    <row r="63" spans="15:15">
      <c r="O63" s="47"/>
    </row>
    <row r="64" spans="15:15">
      <c r="O64" s="47"/>
    </row>
    <row r="65" spans="15:15">
      <c r="O65" s="47"/>
    </row>
    <row r="66" spans="15:15">
      <c r="O66" s="47"/>
    </row>
    <row r="67" spans="15:15">
      <c r="O67" s="47"/>
    </row>
    <row r="68" spans="15:15">
      <c r="O68" s="47"/>
    </row>
  </sheetData>
  <sheetProtection formatCells="0" formatRows="0"/>
  <dataConsolidate/>
  <mergeCells count="121">
    <mergeCell ref="BG16:BG18"/>
    <mergeCell ref="BH16:BH18"/>
    <mergeCell ref="BI16:BI18"/>
    <mergeCell ref="BJ16:BJ18"/>
    <mergeCell ref="AI16:AI18"/>
    <mergeCell ref="AJ16:AJ18"/>
    <mergeCell ref="AK16:AK18"/>
    <mergeCell ref="AL16:AL18"/>
    <mergeCell ref="BE16:BE18"/>
    <mergeCell ref="BF16:BF18"/>
    <mergeCell ref="N16:N18"/>
    <mergeCell ref="O16:O18"/>
    <mergeCell ref="P16:P18"/>
    <mergeCell ref="AC16:AC18"/>
    <mergeCell ref="AD16:AD18"/>
    <mergeCell ref="AE16:AE18"/>
    <mergeCell ref="AF16:AF18"/>
    <mergeCell ref="AG16:AG18"/>
    <mergeCell ref="AH16:AH18"/>
    <mergeCell ref="W16:W18"/>
    <mergeCell ref="X16:X18"/>
    <mergeCell ref="Y16:Y18"/>
    <mergeCell ref="Z16:Z18"/>
    <mergeCell ref="AA16:AA18"/>
    <mergeCell ref="AB16:AB18"/>
    <mergeCell ref="BI13:BI15"/>
    <mergeCell ref="BJ13:BJ15"/>
    <mergeCell ref="C16:C18"/>
    <mergeCell ref="D16:D18"/>
    <mergeCell ref="E16:E18"/>
    <mergeCell ref="F16:F18"/>
    <mergeCell ref="G16:G18"/>
    <mergeCell ref="H16:H18"/>
    <mergeCell ref="I16:I18"/>
    <mergeCell ref="J16:J18"/>
    <mergeCell ref="AK13:AK15"/>
    <mergeCell ref="AL13:AL15"/>
    <mergeCell ref="BE13:BE15"/>
    <mergeCell ref="BF13:BF15"/>
    <mergeCell ref="BG13:BG15"/>
    <mergeCell ref="BH13:BH15"/>
    <mergeCell ref="AE13:AE15"/>
    <mergeCell ref="AF13:AF15"/>
    <mergeCell ref="AG13:AG15"/>
    <mergeCell ref="AH13:AH15"/>
    <mergeCell ref="AI13:AI15"/>
    <mergeCell ref="AJ13:AJ15"/>
    <mergeCell ref="Y13:Y15"/>
    <mergeCell ref="Z13:Z15"/>
    <mergeCell ref="BJ10:BR10"/>
    <mergeCell ref="D11:D12"/>
    <mergeCell ref="E11:K11"/>
    <mergeCell ref="M13:M15"/>
    <mergeCell ref="N13:N15"/>
    <mergeCell ref="O13:O15"/>
    <mergeCell ref="P13:P15"/>
    <mergeCell ref="Q13:Q15"/>
    <mergeCell ref="R13:R15"/>
    <mergeCell ref="G13:G15"/>
    <mergeCell ref="H13:H15"/>
    <mergeCell ref="I13:I15"/>
    <mergeCell ref="J13:J15"/>
    <mergeCell ref="K13:K15"/>
    <mergeCell ref="L13:L15"/>
    <mergeCell ref="AA13:AA15"/>
    <mergeCell ref="AB13:AB15"/>
    <mergeCell ref="AC13:AC15"/>
    <mergeCell ref="AD13:AD15"/>
    <mergeCell ref="S13:S15"/>
    <mergeCell ref="T13:T15"/>
    <mergeCell ref="U13:U15"/>
    <mergeCell ref="V13:V15"/>
    <mergeCell ref="W13:W15"/>
    <mergeCell ref="A13:A18"/>
    <mergeCell ref="B13:B18"/>
    <mergeCell ref="C13:C15"/>
    <mergeCell ref="D13:D15"/>
    <mergeCell ref="E13:E15"/>
    <mergeCell ref="F13:F15"/>
    <mergeCell ref="AL11:AL12"/>
    <mergeCell ref="AM11:AM12"/>
    <mergeCell ref="AN11:BF11"/>
    <mergeCell ref="A10:A12"/>
    <mergeCell ref="B10:B12"/>
    <mergeCell ref="C10:C12"/>
    <mergeCell ref="D10:K10"/>
    <mergeCell ref="N10:BH10"/>
    <mergeCell ref="X13:X15"/>
    <mergeCell ref="Q16:Q18"/>
    <mergeCell ref="R16:R18"/>
    <mergeCell ref="S16:S18"/>
    <mergeCell ref="T16:T18"/>
    <mergeCell ref="U16:U18"/>
    <mergeCell ref="V16:V18"/>
    <mergeCell ref="K16:K18"/>
    <mergeCell ref="L16:L18"/>
    <mergeCell ref="M16:M18"/>
    <mergeCell ref="A1:D4"/>
    <mergeCell ref="E1:BR2"/>
    <mergeCell ref="E3:AE3"/>
    <mergeCell ref="AF3:AW3"/>
    <mergeCell ref="AY3:BR3"/>
    <mergeCell ref="E4:AE4"/>
    <mergeCell ref="AF4:AW4"/>
    <mergeCell ref="AY4:BR4"/>
    <mergeCell ref="N11:P11"/>
    <mergeCell ref="Q11:AK11"/>
    <mergeCell ref="A5:B5"/>
    <mergeCell ref="C5:D5"/>
    <mergeCell ref="E5:BR6"/>
    <mergeCell ref="A6:B6"/>
    <mergeCell ref="C6:D6"/>
    <mergeCell ref="A8:D8"/>
    <mergeCell ref="E8:I8"/>
    <mergeCell ref="BO11:BO12"/>
    <mergeCell ref="BP11:BP12"/>
    <mergeCell ref="BQ11:BQ12"/>
    <mergeCell ref="BR11:BR12"/>
    <mergeCell ref="BG11:BH11"/>
    <mergeCell ref="BJ11:BJ12"/>
    <mergeCell ref="BK11:BN11"/>
  </mergeCells>
  <conditionalFormatting sqref="D13:D15">
    <cfRule type="expression" dxfId="192" priority="8">
      <formula>$M$16&gt;=100%</formula>
    </cfRule>
    <cfRule type="expression" dxfId="191" priority="9">
      <formula>$M$16&lt;100%</formula>
    </cfRule>
    <cfRule type="expression" dxfId="190" priority="10">
      <formula>$M$13&lt;100%</formula>
    </cfRule>
    <cfRule type="expression" dxfId="189" priority="11">
      <formula>$M$13&gt;=100%</formula>
    </cfRule>
  </conditionalFormatting>
  <conditionalFormatting sqref="D16:D18">
    <cfRule type="expression" dxfId="188" priority="6">
      <formula>$M$13&lt;100%</formula>
    </cfRule>
    <cfRule type="expression" dxfId="187" priority="7">
      <formula>$M$13&gt;=100%</formula>
    </cfRule>
  </conditionalFormatting>
  <conditionalFormatting sqref="N13:O13 N16:O16">
    <cfRule type="containsText" dxfId="186" priority="28" operator="containsText" text="POSIBLE">
      <formula>NOT(ISERROR(SEARCH("POSIBLE",N13)))</formula>
    </cfRule>
    <cfRule type="containsText" dxfId="185" priority="27" operator="containsText" text="IMPROBABLE">
      <formula>NOT(ISERROR(SEARCH("IMPROBABLE",N13)))</formula>
    </cfRule>
    <cfRule type="containsText" dxfId="184" priority="26" operator="containsText" text="RARA VEZ">
      <formula>NOT(ISERROR(SEARCH("RARA VEZ",N13)))</formula>
    </cfRule>
    <cfRule type="containsText" dxfId="183" priority="29" operator="containsText" text="PROBABLE">
      <formula>NOT(ISERROR(SEARCH("PROBABLE",N13)))</formula>
    </cfRule>
    <cfRule type="containsText" dxfId="182" priority="30" operator="containsText" text="CASI SEGURO">
      <formula>NOT(ISERROR(SEARCH("CASI SEGURO",N13)))</formula>
    </cfRule>
  </conditionalFormatting>
  <conditionalFormatting sqref="AK13:AK18">
    <cfRule type="containsText" dxfId="181" priority="33" operator="containsText" text="MODERADO">
      <formula>NOT(ISERROR(SEARCH("MODERADO",AK13)))</formula>
    </cfRule>
    <cfRule type="containsText" dxfId="180" priority="31" operator="containsText" text="CATASTRÓFICO">
      <formula>NOT(ISERROR(SEARCH("CATASTRÓFICO",AK13)))</formula>
    </cfRule>
    <cfRule type="containsText" dxfId="179" priority="32" operator="containsText" text="MAYOR">
      <formula>NOT(ISERROR(SEARCH("MAYOR",AK13)))</formula>
    </cfRule>
  </conditionalFormatting>
  <conditionalFormatting sqref="AL13 AL16">
    <cfRule type="containsText" dxfId="178" priority="25" operator="containsText" text="BAJO">
      <formula>NOT(ISERROR(SEARCH("BAJO",AL13)))</formula>
    </cfRule>
    <cfRule type="containsText" dxfId="177" priority="24" operator="containsText" text="MODERADO">
      <formula>NOT(ISERROR(SEARCH("MODERADO",AL13)))</formula>
    </cfRule>
    <cfRule type="containsText" dxfId="176" priority="23" operator="containsText" text="ALTO">
      <formula>NOT(ISERROR(SEARCH("ALTO",AL13)))</formula>
    </cfRule>
    <cfRule type="containsText" dxfId="175" priority="22" operator="containsText" text="EXTREMO">
      <formula>NOT(ISERROR(SEARCH("EXTREMO",AL13)))</formula>
    </cfRule>
  </conditionalFormatting>
  <conditionalFormatting sqref="BG13:BG18">
    <cfRule type="containsText" dxfId="174" priority="19" operator="containsText" text="RARA VEZ">
      <formula>NOT(ISERROR(SEARCH("RARA VEZ",BG13)))</formula>
    </cfRule>
    <cfRule type="containsText" dxfId="173" priority="15" operator="containsText" text="CASI SEGURO">
      <formula>NOT(ISERROR(SEARCH("CASI SEGURO",BG13)))</formula>
    </cfRule>
    <cfRule type="containsText" dxfId="172" priority="16" operator="containsText" text="PROBABLE">
      <formula>NOT(ISERROR(SEARCH("PROBABLE",BG13)))</formula>
    </cfRule>
    <cfRule type="containsText" dxfId="171" priority="17" operator="containsText" text="POSIBLE">
      <formula>NOT(ISERROR(SEARCH("POSIBLE",BG13)))</formula>
    </cfRule>
    <cfRule type="containsText" dxfId="170" priority="18" operator="containsText" text="IMPROBABLE">
      <formula>NOT(ISERROR(SEARCH("IMPROBABLE",BG13)))</formula>
    </cfRule>
  </conditionalFormatting>
  <conditionalFormatting sqref="BH13:BI13 BH14:BH18 BI16">
    <cfRule type="containsText" dxfId="169" priority="14" operator="containsText" text="CATASTRÓFICO">
      <formula>NOT(ISERROR(SEARCH("CATASTRÓFICO",BH13)))</formula>
    </cfRule>
    <cfRule type="containsText" dxfId="168" priority="13" operator="containsText" text="MAYOR">
      <formula>NOT(ISERROR(SEARCH("MAYOR",BH13)))</formula>
    </cfRule>
  </conditionalFormatting>
  <conditionalFormatting sqref="BH13:BI13 BI16 BH14:BH18">
    <cfRule type="containsText" dxfId="167" priority="12" operator="containsText" text="MODERADO">
      <formula>NOT(ISERROR(SEARCH("MODERADO",BH13)))</formula>
    </cfRule>
  </conditionalFormatting>
  <conditionalFormatting sqref="BI13:BI18">
    <cfRule type="containsText" dxfId="166" priority="3" operator="containsText" text="EXTREMO">
      <formula>NOT(ISERROR(SEARCH("EXTREMO",BI13)))</formula>
    </cfRule>
    <cfRule type="containsText" dxfId="165" priority="2" operator="containsText" text="ALTO">
      <formula>NOT(ISERROR(SEARCH("ALTO",BI13)))</formula>
    </cfRule>
    <cfRule type="containsText" dxfId="164" priority="1" operator="containsText" text="MODERADO">
      <formula>NOT(ISERROR(SEARCH("MODERADO",BI13)))</formula>
    </cfRule>
  </conditionalFormatting>
  <conditionalFormatting sqref="BK13:BO13 BK14:BN15">
    <cfRule type="expression" dxfId="163" priority="21">
      <formula>#REF!="DILIGENCIE EL PLAN DE ACCIÓN"</formula>
    </cfRule>
  </conditionalFormatting>
  <conditionalFormatting sqref="BK16:BO18">
    <cfRule type="expression" dxfId="162" priority="4">
      <formula>#REF!="DILIGENCIE EL PLAN DE ACCIÓN"</formula>
    </cfRule>
  </conditionalFormatting>
  <dataValidations count="3">
    <dataValidation type="list" allowBlank="1" showInputMessage="1" showErrorMessage="1" sqref="BI13:BI18" xr:uid="{00000000-0002-0000-0D00-000000000000}">
      <formula1>"EXTREMO,ALTO,MODERADO"</formula1>
    </dataValidation>
    <dataValidation type="list" allowBlank="1" showInputMessage="1" showErrorMessage="1" sqref="BJ13:BJ18" xr:uid="{00000000-0002-0000-0D00-000001000000}">
      <formula1>TRATAMIENTOC</formula1>
    </dataValidation>
    <dataValidation type="list" allowBlank="1" showInputMessage="1" showErrorMessage="1" sqref="K13:K18 I13:I18 G13:G18 E13:E18" xr:uid="{00000000-0002-0000-0D00-000002000000}">
      <formula1>Acción</formula1>
    </dataValidation>
  </dataValidations>
  <pageMargins left="0.7" right="0.7" top="0.75" bottom="0.75" header="0.3" footer="0.3"/>
  <pageSetup paperSize="9" scale="10" orientation="portrait"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4">
    <tabColor rgb="FFFFC000"/>
  </sheetPr>
  <dimension ref="A1:BR71"/>
  <sheetViews>
    <sheetView view="pageBreakPreview" topLeftCell="A13" zoomScale="70" zoomScaleNormal="40" zoomScaleSheetLayoutView="70" workbookViewId="0">
      <pane xSplit="1" topLeftCell="BE1" activePane="topRight" state="frozen"/>
      <selection activeCell="R29" sqref="R29"/>
      <selection pane="topRight" activeCell="BQ16" sqref="BQ16:BQ18"/>
    </sheetView>
  </sheetViews>
  <sheetFormatPr baseColWidth="10" defaultColWidth="11.42578125" defaultRowHeight="12"/>
  <cols>
    <col min="1" max="1" width="15.42578125" style="10" customWidth="1"/>
    <col min="2" max="2" width="19.140625" style="10" customWidth="1"/>
    <col min="3" max="3" width="6.7109375" style="13" customWidth="1"/>
    <col min="4" max="4" width="20.7109375" style="13" customWidth="1"/>
    <col min="5" max="5" width="14.42578125" style="13" customWidth="1"/>
    <col min="6" max="6" width="2.42578125" style="13" hidden="1" customWidth="1"/>
    <col min="7" max="7" width="14.42578125" style="13" customWidth="1"/>
    <col min="8" max="8" width="2.42578125" style="13" hidden="1" customWidth="1"/>
    <col min="9" max="9" width="26.85546875" style="10" customWidth="1"/>
    <col min="10" max="10" width="2.42578125" style="13" hidden="1" customWidth="1"/>
    <col min="11" max="11" width="29.7109375" style="10" customWidth="1"/>
    <col min="12" max="12" width="4.28515625" style="13" hidden="1" customWidth="1"/>
    <col min="13" max="13" width="5.28515625" style="13" hidden="1" customWidth="1"/>
    <col min="14" max="14" width="19.7109375" style="10" customWidth="1"/>
    <col min="15" max="15" width="17.42578125" style="13" customWidth="1"/>
    <col min="16" max="16" width="9.85546875" style="13" hidden="1" customWidth="1"/>
    <col min="17" max="17" width="10" style="13" customWidth="1"/>
    <col min="18" max="18" width="15.42578125" style="13" customWidth="1"/>
    <col min="19" max="19" width="10" style="13" customWidth="1"/>
    <col min="20" max="20" width="15.85546875" style="13" customWidth="1"/>
    <col min="21" max="21" width="12.42578125" style="13" customWidth="1"/>
    <col min="22" max="22" width="10" style="13" customWidth="1"/>
    <col min="23" max="23" width="13" style="13" customWidth="1"/>
    <col min="24" max="24" width="15.85546875" style="13" customWidth="1"/>
    <col min="25" max="25" width="10" style="13" customWidth="1"/>
    <col min="26" max="26" width="13.28515625" style="13" customWidth="1"/>
    <col min="27" max="35" width="10" style="13" customWidth="1"/>
    <col min="36" max="36" width="5.85546875" style="13" hidden="1" customWidth="1"/>
    <col min="37" max="37" width="14.85546875" style="10" customWidth="1"/>
    <col min="38" max="38" width="13.28515625" style="10" customWidth="1"/>
    <col min="39" max="39" width="58.42578125" style="10" customWidth="1"/>
    <col min="40" max="40" width="22.85546875" style="10" customWidth="1"/>
    <col min="41" max="41" width="20.7109375" style="10" customWidth="1"/>
    <col min="42" max="42" width="3.85546875" style="10" hidden="1" customWidth="1"/>
    <col min="43" max="43" width="20.42578125" style="10" customWidth="1"/>
    <col min="44" max="44" width="1.42578125" style="10" hidden="1" customWidth="1"/>
    <col min="45" max="45" width="12.140625" style="10" bestFit="1" customWidth="1"/>
    <col min="46" max="46" width="4.140625" style="10" hidden="1" customWidth="1"/>
    <col min="47" max="47" width="20.7109375" style="10" customWidth="1"/>
    <col min="48" max="48" width="4.28515625" style="10" hidden="1" customWidth="1"/>
    <col min="49" max="49" width="20.7109375" style="10" customWidth="1"/>
    <col min="50" max="50" width="4.85546875" style="10" hidden="1" customWidth="1"/>
    <col min="51" max="51" width="20.7109375" style="10" customWidth="1"/>
    <col min="52" max="52" width="4.85546875" style="10" hidden="1" customWidth="1"/>
    <col min="53" max="53" width="20.7109375" style="10" customWidth="1"/>
    <col min="54" max="54" width="5.28515625" style="10" hidden="1" customWidth="1"/>
    <col min="55" max="55" width="8.7109375" style="10" hidden="1" customWidth="1"/>
    <col min="56" max="56" width="17" style="10" bestFit="1" customWidth="1"/>
    <col min="57" max="58" width="13.28515625" style="10" customWidth="1"/>
    <col min="59" max="59" width="19" style="10" customWidth="1"/>
    <col min="60" max="61" width="13.28515625" style="10" customWidth="1"/>
    <col min="62" max="62" width="17.42578125" style="10" customWidth="1"/>
    <col min="63" max="63" width="31.42578125" style="10" customWidth="1"/>
    <col min="64" max="64" width="22.85546875" style="10" customWidth="1"/>
    <col min="65" max="65" width="19.42578125" style="10" customWidth="1"/>
    <col min="66" max="66" width="17.42578125" style="10" customWidth="1"/>
    <col min="67" max="67" width="26.42578125" style="10" customWidth="1"/>
    <col min="68" max="68" width="11.42578125" style="10" customWidth="1"/>
    <col min="69" max="69" width="20" style="10" customWidth="1"/>
    <col min="70" max="79" width="11.42578125" style="10" customWidth="1"/>
    <col min="80" max="16384" width="11.42578125" style="10"/>
  </cols>
  <sheetData>
    <row r="1" spans="1:70" ht="12" customHeight="1">
      <c r="A1" s="484"/>
      <c r="B1" s="485"/>
      <c r="C1" s="485"/>
      <c r="D1" s="486"/>
      <c r="E1" s="449" t="s">
        <v>134</v>
      </c>
      <c r="F1" s="449"/>
      <c r="G1" s="449"/>
      <c r="H1" s="449"/>
      <c r="I1" s="449"/>
      <c r="J1" s="449"/>
      <c r="K1" s="449"/>
      <c r="L1" s="449"/>
      <c r="M1" s="449"/>
      <c r="N1" s="449"/>
      <c r="O1" s="449"/>
      <c r="P1" s="449"/>
      <c r="Q1" s="449"/>
      <c r="R1" s="449"/>
      <c r="S1" s="449"/>
      <c r="T1" s="449"/>
      <c r="U1" s="449"/>
      <c r="V1" s="449"/>
      <c r="W1" s="449"/>
      <c r="X1" s="449"/>
      <c r="Y1" s="449"/>
      <c r="Z1" s="449"/>
      <c r="AA1" s="449"/>
      <c r="AB1" s="449"/>
      <c r="AC1" s="449"/>
      <c r="AD1" s="449"/>
      <c r="AE1" s="449"/>
      <c r="AF1" s="449"/>
      <c r="AG1" s="449"/>
      <c r="AH1" s="449"/>
      <c r="AI1" s="449"/>
      <c r="AJ1" s="449"/>
      <c r="AK1" s="449"/>
      <c r="AL1" s="449"/>
      <c r="AM1" s="449"/>
      <c r="AN1" s="449"/>
      <c r="AO1" s="449"/>
      <c r="AP1" s="449"/>
      <c r="AQ1" s="449"/>
      <c r="AR1" s="449"/>
      <c r="AS1" s="449"/>
      <c r="AT1" s="449"/>
      <c r="AU1" s="449"/>
      <c r="AV1" s="449"/>
      <c r="AW1" s="449"/>
      <c r="AX1" s="449"/>
      <c r="AY1" s="449"/>
      <c r="AZ1" s="449"/>
      <c r="BA1" s="449"/>
      <c r="BB1" s="449"/>
      <c r="BC1" s="449"/>
      <c r="BD1" s="449"/>
      <c r="BE1" s="449"/>
      <c r="BF1" s="449"/>
      <c r="BG1" s="449"/>
      <c r="BH1" s="449"/>
      <c r="BI1" s="449"/>
      <c r="BJ1" s="449"/>
      <c r="BK1" s="449"/>
      <c r="BL1" s="449"/>
      <c r="BM1" s="449"/>
      <c r="BN1" s="449"/>
      <c r="BO1" s="449"/>
      <c r="BP1" s="449"/>
      <c r="BQ1" s="449"/>
      <c r="BR1" s="449"/>
    </row>
    <row r="2" spans="1:70">
      <c r="A2" s="487"/>
      <c r="B2" s="488"/>
      <c r="C2" s="488"/>
      <c r="D2" s="489"/>
      <c r="E2" s="449"/>
      <c r="F2" s="449"/>
      <c r="G2" s="449"/>
      <c r="H2" s="449"/>
      <c r="I2" s="449"/>
      <c r="J2" s="449"/>
      <c r="K2" s="449"/>
      <c r="L2" s="449"/>
      <c r="M2" s="449"/>
      <c r="N2" s="449"/>
      <c r="O2" s="449"/>
      <c r="P2" s="449"/>
      <c r="Q2" s="449"/>
      <c r="R2" s="449"/>
      <c r="S2" s="449"/>
      <c r="T2" s="449"/>
      <c r="U2" s="449"/>
      <c r="V2" s="449"/>
      <c r="W2" s="449"/>
      <c r="X2" s="449"/>
      <c r="Y2" s="449"/>
      <c r="Z2" s="449"/>
      <c r="AA2" s="449"/>
      <c r="AB2" s="449"/>
      <c r="AC2" s="449"/>
      <c r="AD2" s="449"/>
      <c r="AE2" s="449"/>
      <c r="AF2" s="449"/>
      <c r="AG2" s="449"/>
      <c r="AH2" s="449"/>
      <c r="AI2" s="449"/>
      <c r="AJ2" s="449"/>
      <c r="AK2" s="449"/>
      <c r="AL2" s="449"/>
      <c r="AM2" s="449"/>
      <c r="AN2" s="449"/>
      <c r="AO2" s="449"/>
      <c r="AP2" s="449"/>
      <c r="AQ2" s="449"/>
      <c r="AR2" s="449"/>
      <c r="AS2" s="449"/>
      <c r="AT2" s="449"/>
      <c r="AU2" s="449"/>
      <c r="AV2" s="449"/>
      <c r="AW2" s="449"/>
      <c r="AX2" s="449"/>
      <c r="AY2" s="449"/>
      <c r="AZ2" s="449"/>
      <c r="BA2" s="449"/>
      <c r="BB2" s="449"/>
      <c r="BC2" s="449"/>
      <c r="BD2" s="449"/>
      <c r="BE2" s="449"/>
      <c r="BF2" s="449"/>
      <c r="BG2" s="449"/>
      <c r="BH2" s="449"/>
      <c r="BI2" s="449"/>
      <c r="BJ2" s="449"/>
      <c r="BK2" s="449"/>
      <c r="BL2" s="449"/>
      <c r="BM2" s="449"/>
      <c r="BN2" s="449"/>
      <c r="BO2" s="449"/>
      <c r="BP2" s="449"/>
      <c r="BQ2" s="449"/>
      <c r="BR2" s="449"/>
    </row>
    <row r="3" spans="1:70" ht="15" customHeight="1">
      <c r="A3" s="487"/>
      <c r="B3" s="488"/>
      <c r="C3" s="488"/>
      <c r="D3" s="489"/>
      <c r="E3" s="495" t="s">
        <v>131</v>
      </c>
      <c r="F3" s="497"/>
      <c r="G3" s="497"/>
      <c r="H3" s="497"/>
      <c r="I3" s="497"/>
      <c r="J3" s="497"/>
      <c r="K3" s="497"/>
      <c r="L3" s="497"/>
      <c r="M3" s="497"/>
      <c r="N3" s="497"/>
      <c r="O3" s="497"/>
      <c r="P3" s="497"/>
      <c r="Q3" s="497"/>
      <c r="R3" s="497"/>
      <c r="S3" s="497"/>
      <c r="T3" s="497"/>
      <c r="U3" s="497"/>
      <c r="V3" s="497"/>
      <c r="W3" s="497"/>
      <c r="X3" s="497"/>
      <c r="Y3" s="497"/>
      <c r="Z3" s="497"/>
      <c r="AA3" s="497"/>
      <c r="AB3" s="497"/>
      <c r="AC3" s="497"/>
      <c r="AD3" s="497"/>
      <c r="AE3" s="496"/>
      <c r="AF3" s="492" t="s">
        <v>132</v>
      </c>
      <c r="AG3" s="493"/>
      <c r="AH3" s="493"/>
      <c r="AI3" s="493"/>
      <c r="AJ3" s="493"/>
      <c r="AK3" s="493"/>
      <c r="AL3" s="493"/>
      <c r="AM3" s="493"/>
      <c r="AN3" s="493"/>
      <c r="AO3" s="493"/>
      <c r="AP3" s="493"/>
      <c r="AQ3" s="493"/>
      <c r="AR3" s="493"/>
      <c r="AS3" s="493"/>
      <c r="AT3" s="493"/>
      <c r="AU3" s="493"/>
      <c r="AV3" s="493"/>
      <c r="AW3" s="494"/>
      <c r="AX3" s="54"/>
      <c r="AY3" s="495" t="s">
        <v>133</v>
      </c>
      <c r="AZ3" s="497"/>
      <c r="BA3" s="497"/>
      <c r="BB3" s="497"/>
      <c r="BC3" s="497"/>
      <c r="BD3" s="497"/>
      <c r="BE3" s="497"/>
      <c r="BF3" s="497"/>
      <c r="BG3" s="497"/>
      <c r="BH3" s="497"/>
      <c r="BI3" s="497"/>
      <c r="BJ3" s="497"/>
      <c r="BK3" s="497"/>
      <c r="BL3" s="497"/>
      <c r="BM3" s="497"/>
      <c r="BN3" s="497"/>
      <c r="BO3" s="497"/>
      <c r="BP3" s="497"/>
      <c r="BQ3" s="497"/>
      <c r="BR3" s="496"/>
    </row>
    <row r="4" spans="1:70" ht="15" customHeight="1">
      <c r="A4" s="478"/>
      <c r="B4" s="490"/>
      <c r="C4" s="490"/>
      <c r="D4" s="491"/>
      <c r="E4" s="498" t="s">
        <v>207</v>
      </c>
      <c r="F4" s="499"/>
      <c r="G4" s="499"/>
      <c r="H4" s="499"/>
      <c r="I4" s="499"/>
      <c r="J4" s="499"/>
      <c r="K4" s="499"/>
      <c r="L4" s="499"/>
      <c r="M4" s="499"/>
      <c r="N4" s="499"/>
      <c r="O4" s="499"/>
      <c r="P4" s="499"/>
      <c r="Q4" s="499"/>
      <c r="R4" s="499"/>
      <c r="S4" s="499"/>
      <c r="T4" s="499"/>
      <c r="U4" s="499"/>
      <c r="V4" s="499"/>
      <c r="W4" s="499"/>
      <c r="X4" s="499"/>
      <c r="Y4" s="499"/>
      <c r="Z4" s="499"/>
      <c r="AA4" s="499"/>
      <c r="AB4" s="499"/>
      <c r="AC4" s="499"/>
      <c r="AD4" s="499"/>
      <c r="AE4" s="500"/>
      <c r="AF4" s="492" t="s">
        <v>208</v>
      </c>
      <c r="AG4" s="493"/>
      <c r="AH4" s="493"/>
      <c r="AI4" s="493"/>
      <c r="AJ4" s="493"/>
      <c r="AK4" s="493"/>
      <c r="AL4" s="493"/>
      <c r="AM4" s="493"/>
      <c r="AN4" s="493"/>
      <c r="AO4" s="493"/>
      <c r="AP4" s="493"/>
      <c r="AQ4" s="493"/>
      <c r="AR4" s="493"/>
      <c r="AS4" s="493"/>
      <c r="AT4" s="493"/>
      <c r="AU4" s="493"/>
      <c r="AV4" s="493"/>
      <c r="AW4" s="494"/>
      <c r="AX4" s="55"/>
      <c r="AY4" s="501" t="s">
        <v>209</v>
      </c>
      <c r="AZ4" s="502"/>
      <c r="BA4" s="502"/>
      <c r="BB4" s="502"/>
      <c r="BC4" s="502"/>
      <c r="BD4" s="502"/>
      <c r="BE4" s="502"/>
      <c r="BF4" s="502"/>
      <c r="BG4" s="502"/>
      <c r="BH4" s="502"/>
      <c r="BI4" s="502"/>
      <c r="BJ4" s="502"/>
      <c r="BK4" s="502"/>
      <c r="BL4" s="502"/>
      <c r="BM4" s="502"/>
      <c r="BN4" s="502"/>
      <c r="BO4" s="502"/>
      <c r="BP4" s="502"/>
      <c r="BQ4" s="502"/>
      <c r="BR4" s="503"/>
    </row>
    <row r="5" spans="1:70" ht="12" customHeight="1">
      <c r="A5" s="495" t="s">
        <v>106</v>
      </c>
      <c r="B5" s="496"/>
      <c r="C5" s="495" t="s">
        <v>130</v>
      </c>
      <c r="D5" s="496"/>
      <c r="E5" s="449" t="s">
        <v>136</v>
      </c>
      <c r="F5" s="449"/>
      <c r="G5" s="449"/>
      <c r="H5" s="449"/>
      <c r="I5" s="449"/>
      <c r="J5" s="449"/>
      <c r="K5" s="449"/>
      <c r="L5" s="449"/>
      <c r="M5" s="449"/>
      <c r="N5" s="449"/>
      <c r="O5" s="449"/>
      <c r="P5" s="449"/>
      <c r="Q5" s="449"/>
      <c r="R5" s="449"/>
      <c r="S5" s="449"/>
      <c r="T5" s="449"/>
      <c r="U5" s="449"/>
      <c r="V5" s="449"/>
      <c r="W5" s="449"/>
      <c r="X5" s="449"/>
      <c r="Y5" s="449"/>
      <c r="Z5" s="449"/>
      <c r="AA5" s="449"/>
      <c r="AB5" s="449"/>
      <c r="AC5" s="449"/>
      <c r="AD5" s="449"/>
      <c r="AE5" s="449"/>
      <c r="AF5" s="449"/>
      <c r="AG5" s="449"/>
      <c r="AH5" s="449"/>
      <c r="AI5" s="449"/>
      <c r="AJ5" s="449"/>
      <c r="AK5" s="449"/>
      <c r="AL5" s="449"/>
      <c r="AM5" s="449"/>
      <c r="AN5" s="449"/>
      <c r="AO5" s="449"/>
      <c r="AP5" s="449"/>
      <c r="AQ5" s="449"/>
      <c r="AR5" s="449"/>
      <c r="AS5" s="449"/>
      <c r="AT5" s="449"/>
      <c r="AU5" s="449"/>
      <c r="AV5" s="449"/>
      <c r="AW5" s="449"/>
      <c r="AX5" s="449"/>
      <c r="AY5" s="449"/>
      <c r="AZ5" s="449"/>
      <c r="BA5" s="449"/>
      <c r="BB5" s="449"/>
      <c r="BC5" s="449"/>
      <c r="BD5" s="449"/>
      <c r="BE5" s="449"/>
      <c r="BF5" s="449"/>
      <c r="BG5" s="449"/>
      <c r="BH5" s="449"/>
      <c r="BI5" s="449"/>
      <c r="BJ5" s="449"/>
      <c r="BK5" s="449"/>
      <c r="BL5" s="449"/>
      <c r="BM5" s="449"/>
      <c r="BN5" s="449"/>
      <c r="BO5" s="449"/>
      <c r="BP5" s="449"/>
      <c r="BQ5" s="449"/>
      <c r="BR5" s="449"/>
    </row>
    <row r="6" spans="1:70">
      <c r="A6" s="498" t="s">
        <v>206</v>
      </c>
      <c r="B6" s="500"/>
      <c r="C6" s="498">
        <v>8</v>
      </c>
      <c r="D6" s="500"/>
      <c r="E6" s="449"/>
      <c r="F6" s="449"/>
      <c r="G6" s="449"/>
      <c r="H6" s="449"/>
      <c r="I6" s="449"/>
      <c r="J6" s="449"/>
      <c r="K6" s="449"/>
      <c r="L6" s="449"/>
      <c r="M6" s="449"/>
      <c r="N6" s="449"/>
      <c r="O6" s="449"/>
      <c r="P6" s="449"/>
      <c r="Q6" s="449"/>
      <c r="R6" s="449"/>
      <c r="S6" s="449"/>
      <c r="T6" s="449"/>
      <c r="U6" s="449"/>
      <c r="V6" s="449"/>
      <c r="W6" s="449"/>
      <c r="X6" s="449"/>
      <c r="Y6" s="449"/>
      <c r="Z6" s="449"/>
      <c r="AA6" s="449"/>
      <c r="AB6" s="449"/>
      <c r="AC6" s="449"/>
      <c r="AD6" s="449"/>
      <c r="AE6" s="449"/>
      <c r="AF6" s="449"/>
      <c r="AG6" s="449"/>
      <c r="AH6" s="449"/>
      <c r="AI6" s="449"/>
      <c r="AJ6" s="449"/>
      <c r="AK6" s="449"/>
      <c r="AL6" s="449"/>
      <c r="AM6" s="449"/>
      <c r="AN6" s="449"/>
      <c r="AO6" s="449"/>
      <c r="AP6" s="449"/>
      <c r="AQ6" s="449"/>
      <c r="AR6" s="449"/>
      <c r="AS6" s="449"/>
      <c r="AT6" s="449"/>
      <c r="AU6" s="449"/>
      <c r="AV6" s="449"/>
      <c r="AW6" s="449"/>
      <c r="AX6" s="449"/>
      <c r="AY6" s="449"/>
      <c r="AZ6" s="449"/>
      <c r="BA6" s="449"/>
      <c r="BB6" s="449"/>
      <c r="BC6" s="449"/>
      <c r="BD6" s="449"/>
      <c r="BE6" s="449"/>
      <c r="BF6" s="449"/>
      <c r="BG6" s="449"/>
      <c r="BH6" s="449"/>
      <c r="BI6" s="449"/>
      <c r="BJ6" s="449"/>
      <c r="BK6" s="449"/>
      <c r="BL6" s="449"/>
      <c r="BM6" s="449"/>
      <c r="BN6" s="449"/>
      <c r="BO6" s="449"/>
      <c r="BP6" s="449"/>
      <c r="BQ6" s="449"/>
      <c r="BR6" s="449"/>
    </row>
    <row r="7" spans="1:70">
      <c r="A7" s="26"/>
      <c r="B7" s="26"/>
      <c r="C7" s="47"/>
      <c r="D7" s="47"/>
      <c r="E7" s="47"/>
      <c r="F7" s="47"/>
      <c r="G7" s="47"/>
      <c r="H7" s="47"/>
      <c r="I7" s="26"/>
      <c r="J7" s="47"/>
      <c r="K7" s="26"/>
      <c r="L7" s="47"/>
      <c r="M7" s="47"/>
      <c r="N7" s="26"/>
      <c r="O7" s="47"/>
      <c r="P7" s="47"/>
      <c r="Q7" s="47"/>
      <c r="R7" s="47"/>
      <c r="S7" s="47"/>
      <c r="T7" s="47"/>
      <c r="U7" s="47"/>
      <c r="V7" s="47"/>
      <c r="W7" s="47"/>
      <c r="X7" s="47"/>
      <c r="Y7" s="47"/>
      <c r="Z7" s="47"/>
      <c r="AA7" s="47"/>
      <c r="AB7" s="47"/>
      <c r="AC7" s="47"/>
      <c r="AD7" s="47"/>
      <c r="AE7" s="47"/>
      <c r="AF7" s="47"/>
      <c r="AG7" s="47"/>
      <c r="AH7" s="47"/>
      <c r="AI7" s="47"/>
      <c r="AJ7" s="47"/>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row>
    <row r="8" spans="1:70" ht="21" customHeight="1">
      <c r="A8" s="447" t="s">
        <v>489</v>
      </c>
      <c r="B8" s="447"/>
      <c r="C8" s="447"/>
      <c r="D8" s="447"/>
      <c r="E8" s="451" t="s">
        <v>538</v>
      </c>
      <c r="F8" s="447"/>
      <c r="G8" s="447"/>
      <c r="H8" s="447"/>
      <c r="I8" s="447"/>
      <c r="J8" s="47"/>
      <c r="K8" s="26"/>
      <c r="L8" s="47"/>
      <c r="M8" s="47"/>
      <c r="N8" s="26"/>
      <c r="O8" s="47"/>
      <c r="P8" s="47"/>
      <c r="Q8" s="47"/>
      <c r="R8" s="47"/>
      <c r="S8" s="47"/>
      <c r="T8" s="47"/>
      <c r="U8" s="47"/>
      <c r="V8" s="47"/>
      <c r="W8" s="47"/>
      <c r="X8" s="47"/>
      <c r="Y8" s="47"/>
      <c r="Z8" s="47"/>
      <c r="AA8" s="47"/>
      <c r="AB8" s="47"/>
      <c r="AC8" s="47"/>
      <c r="AD8" s="47"/>
      <c r="AE8" s="47"/>
      <c r="AF8" s="47"/>
      <c r="AG8" s="47"/>
      <c r="AH8" s="47"/>
      <c r="AI8" s="47"/>
      <c r="AJ8" s="47"/>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row>
    <row r="9" spans="1:70" ht="12.75" thickBot="1">
      <c r="A9" s="26"/>
      <c r="B9" s="26"/>
      <c r="C9" s="47"/>
      <c r="D9" s="47"/>
      <c r="E9" s="47"/>
      <c r="F9" s="47"/>
      <c r="G9" s="47"/>
      <c r="H9" s="47"/>
      <c r="I9" s="26"/>
      <c r="J9" s="47"/>
      <c r="K9" s="26"/>
      <c r="L9" s="47"/>
      <c r="M9" s="47"/>
      <c r="N9" s="26"/>
      <c r="O9" s="47"/>
      <c r="P9" s="47"/>
      <c r="Q9" s="47"/>
      <c r="R9" s="47"/>
      <c r="S9" s="47"/>
      <c r="T9" s="47"/>
      <c r="U9" s="47"/>
      <c r="V9" s="47"/>
      <c r="W9" s="47"/>
      <c r="X9" s="47"/>
      <c r="Y9" s="47"/>
      <c r="Z9" s="47"/>
      <c r="AA9" s="47"/>
      <c r="AB9" s="47"/>
      <c r="AC9" s="47"/>
      <c r="AD9" s="47"/>
      <c r="AE9" s="47"/>
      <c r="AF9" s="47"/>
      <c r="AG9" s="47"/>
      <c r="AH9" s="47"/>
      <c r="AI9" s="47"/>
      <c r="AJ9" s="47"/>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c r="BM9" s="26"/>
      <c r="BN9" s="26"/>
      <c r="BO9" s="26"/>
      <c r="BP9" s="26"/>
      <c r="BQ9" s="26"/>
      <c r="BR9" s="26"/>
    </row>
    <row r="10" spans="1:70" ht="11.85" customHeight="1" thickBot="1">
      <c r="A10" s="452" t="s">
        <v>0</v>
      </c>
      <c r="B10" s="455" t="s">
        <v>1</v>
      </c>
      <c r="C10" s="455" t="s">
        <v>213</v>
      </c>
      <c r="D10" s="468" t="s">
        <v>54</v>
      </c>
      <c r="E10" s="469"/>
      <c r="F10" s="469"/>
      <c r="G10" s="469"/>
      <c r="H10" s="469"/>
      <c r="I10" s="469"/>
      <c r="J10" s="469"/>
      <c r="K10" s="470"/>
      <c r="L10" s="83"/>
      <c r="M10" s="84"/>
      <c r="N10" s="410" t="s">
        <v>223</v>
      </c>
      <c r="O10" s="411"/>
      <c r="P10" s="411"/>
      <c r="Q10" s="411"/>
      <c r="R10" s="411"/>
      <c r="S10" s="411"/>
      <c r="T10" s="411"/>
      <c r="U10" s="411"/>
      <c r="V10" s="411"/>
      <c r="W10" s="411"/>
      <c r="X10" s="411"/>
      <c r="Y10" s="411"/>
      <c r="Z10" s="411"/>
      <c r="AA10" s="411"/>
      <c r="AB10" s="411"/>
      <c r="AC10" s="411"/>
      <c r="AD10" s="411"/>
      <c r="AE10" s="411"/>
      <c r="AF10" s="411"/>
      <c r="AG10" s="411"/>
      <c r="AH10" s="411"/>
      <c r="AI10" s="411"/>
      <c r="AJ10" s="411"/>
      <c r="AK10" s="411"/>
      <c r="AL10" s="411"/>
      <c r="AM10" s="411"/>
      <c r="AN10" s="411"/>
      <c r="AO10" s="411"/>
      <c r="AP10" s="411"/>
      <c r="AQ10" s="411"/>
      <c r="AR10" s="411"/>
      <c r="AS10" s="411"/>
      <c r="AT10" s="411"/>
      <c r="AU10" s="411"/>
      <c r="AV10" s="411"/>
      <c r="AW10" s="411"/>
      <c r="AX10" s="411"/>
      <c r="AY10" s="411"/>
      <c r="AZ10" s="411"/>
      <c r="BA10" s="411"/>
      <c r="BB10" s="411"/>
      <c r="BC10" s="411"/>
      <c r="BD10" s="411"/>
      <c r="BE10" s="411"/>
      <c r="BF10" s="411"/>
      <c r="BG10" s="411"/>
      <c r="BH10" s="412"/>
      <c r="BI10" s="193"/>
      <c r="BJ10" s="406" t="s">
        <v>50</v>
      </c>
      <c r="BK10" s="407"/>
      <c r="BL10" s="407"/>
      <c r="BM10" s="407"/>
      <c r="BN10" s="407"/>
      <c r="BO10" s="408"/>
      <c r="BP10" s="408"/>
      <c r="BQ10" s="408"/>
      <c r="BR10" s="409"/>
    </row>
    <row r="11" spans="1:70" ht="11.85" customHeight="1" thickBot="1">
      <c r="A11" s="453"/>
      <c r="B11" s="456"/>
      <c r="C11" s="456"/>
      <c r="D11" s="474" t="s">
        <v>210</v>
      </c>
      <c r="E11" s="471" t="s">
        <v>227</v>
      </c>
      <c r="F11" s="472"/>
      <c r="G11" s="472"/>
      <c r="H11" s="472"/>
      <c r="I11" s="472"/>
      <c r="J11" s="472"/>
      <c r="K11" s="473"/>
      <c r="L11" s="83"/>
      <c r="M11" s="84"/>
      <c r="N11" s="427" t="s">
        <v>226</v>
      </c>
      <c r="O11" s="428"/>
      <c r="P11" s="429"/>
      <c r="Q11" s="410" t="s">
        <v>414</v>
      </c>
      <c r="R11" s="411"/>
      <c r="S11" s="411"/>
      <c r="T11" s="411"/>
      <c r="U11" s="411"/>
      <c r="V11" s="411"/>
      <c r="W11" s="411"/>
      <c r="X11" s="411"/>
      <c r="Y11" s="411"/>
      <c r="Z11" s="411"/>
      <c r="AA11" s="411"/>
      <c r="AB11" s="411"/>
      <c r="AC11" s="411"/>
      <c r="AD11" s="411"/>
      <c r="AE11" s="411"/>
      <c r="AF11" s="411"/>
      <c r="AG11" s="411"/>
      <c r="AH11" s="411"/>
      <c r="AI11" s="411"/>
      <c r="AJ11" s="411"/>
      <c r="AK11" s="412"/>
      <c r="AL11" s="476" t="s">
        <v>225</v>
      </c>
      <c r="AM11" s="476" t="s">
        <v>137</v>
      </c>
      <c r="AN11" s="410" t="s">
        <v>228</v>
      </c>
      <c r="AO11" s="411"/>
      <c r="AP11" s="411"/>
      <c r="AQ11" s="411"/>
      <c r="AR11" s="411"/>
      <c r="AS11" s="411"/>
      <c r="AT11" s="411"/>
      <c r="AU11" s="411"/>
      <c r="AV11" s="411"/>
      <c r="AW11" s="411"/>
      <c r="AX11" s="411"/>
      <c r="AY11" s="411"/>
      <c r="AZ11" s="411"/>
      <c r="BA11" s="411"/>
      <c r="BB11" s="411"/>
      <c r="BC11" s="411"/>
      <c r="BD11" s="411"/>
      <c r="BE11" s="411"/>
      <c r="BF11" s="412"/>
      <c r="BG11" s="413" t="s">
        <v>42</v>
      </c>
      <c r="BH11" s="414"/>
      <c r="BI11" s="94"/>
      <c r="BJ11" s="415" t="s">
        <v>50</v>
      </c>
      <c r="BK11" s="435" t="s">
        <v>51</v>
      </c>
      <c r="BL11" s="436"/>
      <c r="BM11" s="436"/>
      <c r="BN11" s="436"/>
      <c r="BO11" s="415" t="s">
        <v>211</v>
      </c>
      <c r="BP11" s="415" t="s">
        <v>283</v>
      </c>
      <c r="BQ11" s="415" t="s">
        <v>231</v>
      </c>
      <c r="BR11" s="417" t="s">
        <v>52</v>
      </c>
    </row>
    <row r="12" spans="1:70" s="11" customFormat="1" ht="87" customHeight="1" thickBot="1">
      <c r="A12" s="454"/>
      <c r="B12" s="457"/>
      <c r="C12" s="458"/>
      <c r="D12" s="475"/>
      <c r="E12" s="87" t="s">
        <v>219</v>
      </c>
      <c r="F12" s="88" t="s">
        <v>281</v>
      </c>
      <c r="G12" s="87" t="s">
        <v>220</v>
      </c>
      <c r="H12" s="88" t="s">
        <v>281</v>
      </c>
      <c r="I12" s="87" t="s">
        <v>221</v>
      </c>
      <c r="J12" s="89" t="s">
        <v>281</v>
      </c>
      <c r="K12" s="90" t="s">
        <v>222</v>
      </c>
      <c r="L12" s="91" t="s">
        <v>281</v>
      </c>
      <c r="M12" s="92" t="s">
        <v>282</v>
      </c>
      <c r="N12" s="86" t="s">
        <v>212</v>
      </c>
      <c r="O12" s="86" t="s">
        <v>138</v>
      </c>
      <c r="P12" s="86" t="s">
        <v>44</v>
      </c>
      <c r="Q12" s="168" t="s">
        <v>139</v>
      </c>
      <c r="R12" s="168" t="s">
        <v>140</v>
      </c>
      <c r="S12" s="168" t="s">
        <v>141</v>
      </c>
      <c r="T12" s="168" t="s">
        <v>142</v>
      </c>
      <c r="U12" s="169" t="s">
        <v>143</v>
      </c>
      <c r="V12" s="170" t="s">
        <v>144</v>
      </c>
      <c r="W12" s="170" t="s">
        <v>145</v>
      </c>
      <c r="X12" s="170" t="s">
        <v>146</v>
      </c>
      <c r="Y12" s="170" t="s">
        <v>147</v>
      </c>
      <c r="Z12" s="170" t="s">
        <v>148</v>
      </c>
      <c r="AA12" s="170" t="s">
        <v>149</v>
      </c>
      <c r="AB12" s="170" t="s">
        <v>150</v>
      </c>
      <c r="AC12" s="170" t="s">
        <v>151</v>
      </c>
      <c r="AD12" s="170" t="s">
        <v>152</v>
      </c>
      <c r="AE12" s="170" t="s">
        <v>153</v>
      </c>
      <c r="AF12" s="170" t="s">
        <v>154</v>
      </c>
      <c r="AG12" s="170" t="s">
        <v>155</v>
      </c>
      <c r="AH12" s="170" t="s">
        <v>156</v>
      </c>
      <c r="AI12" s="170" t="s">
        <v>157</v>
      </c>
      <c r="AJ12" s="171" t="s">
        <v>158</v>
      </c>
      <c r="AK12" s="171" t="s">
        <v>224</v>
      </c>
      <c r="AL12" s="477"/>
      <c r="AM12" s="477"/>
      <c r="AN12" s="173" t="s">
        <v>43</v>
      </c>
      <c r="AO12" s="173" t="s">
        <v>159</v>
      </c>
      <c r="AP12" s="171" t="s">
        <v>158</v>
      </c>
      <c r="AQ12" s="171" t="s">
        <v>160</v>
      </c>
      <c r="AR12" s="171" t="s">
        <v>158</v>
      </c>
      <c r="AS12" s="171" t="s">
        <v>161</v>
      </c>
      <c r="AT12" s="171" t="s">
        <v>158</v>
      </c>
      <c r="AU12" s="171" t="s">
        <v>162</v>
      </c>
      <c r="AV12" s="171" t="s">
        <v>158</v>
      </c>
      <c r="AW12" s="171" t="s">
        <v>163</v>
      </c>
      <c r="AX12" s="171" t="s">
        <v>158</v>
      </c>
      <c r="AY12" s="171" t="s">
        <v>164</v>
      </c>
      <c r="AZ12" s="171" t="s">
        <v>158</v>
      </c>
      <c r="BA12" s="171" t="s">
        <v>488</v>
      </c>
      <c r="BB12" s="171" t="s">
        <v>158</v>
      </c>
      <c r="BC12" s="171" t="s">
        <v>166</v>
      </c>
      <c r="BD12" s="171" t="s">
        <v>229</v>
      </c>
      <c r="BE12" s="171" t="s">
        <v>167</v>
      </c>
      <c r="BF12" s="171" t="s">
        <v>168</v>
      </c>
      <c r="BG12" s="93" t="s">
        <v>135</v>
      </c>
      <c r="BH12" s="94" t="s">
        <v>3</v>
      </c>
      <c r="BI12" s="209" t="s">
        <v>544</v>
      </c>
      <c r="BJ12" s="440"/>
      <c r="BK12" s="85" t="s">
        <v>230</v>
      </c>
      <c r="BL12" s="134" t="s">
        <v>486</v>
      </c>
      <c r="BM12" s="95" t="s">
        <v>482</v>
      </c>
      <c r="BN12" s="177" t="s">
        <v>487</v>
      </c>
      <c r="BO12" s="416"/>
      <c r="BP12" s="416"/>
      <c r="BQ12" s="416"/>
      <c r="BR12" s="418"/>
    </row>
    <row r="13" spans="1:70" ht="66" customHeight="1">
      <c r="A13" s="462" t="s">
        <v>101</v>
      </c>
      <c r="B13" s="462" t="s">
        <v>668</v>
      </c>
      <c r="C13" s="465" t="s">
        <v>6</v>
      </c>
      <c r="D13" s="556" t="s">
        <v>669</v>
      </c>
      <c r="E13" s="402" t="s">
        <v>179</v>
      </c>
      <c r="F13" s="393"/>
      <c r="G13" s="402" t="s">
        <v>179</v>
      </c>
      <c r="H13" s="393"/>
      <c r="I13" s="402" t="s">
        <v>179</v>
      </c>
      <c r="J13" s="396"/>
      <c r="K13" s="402" t="s">
        <v>179</v>
      </c>
      <c r="L13" s="399">
        <f>IF(K13="SI",25%,0%)</f>
        <v>0.25</v>
      </c>
      <c r="M13" s="399">
        <f>F13+H13+J13+L13</f>
        <v>0.25</v>
      </c>
      <c r="N13" s="387" t="s">
        <v>478</v>
      </c>
      <c r="O13" s="448" t="str">
        <f>+IF(N13="NO SE HA PRESENTADO EN LOS ULTIMOS 5 AÑOS","RARA VEZ",IF(N13="AL MENOS 1 VEZ EN LOS ULTIMOS 5 AÑOS","IMPROBABLE",IF(N13="AL MENOS 1 VEZ EN LOS ULTIMOS 2 AÑOS","POSIBLE",IF(N13="AL MENOS 1 VEZ EN EL ULTIMO AÑO","PROBABLE",IF(N13="MAS DE 1 VEZ AL AÑO","CASI SEGURO","ERROR")))))</f>
        <v>RARA VEZ</v>
      </c>
      <c r="P13" s="387" t="str">
        <f>+IF(O13="RARA VEZ","20%",IF(O13="IMPROBABLE","40%",IF(O13="POSIBLE","60%",IF(O13="PROBABLE","80%",IF(O13="CASI SEGURO","100%","ERROR")))))</f>
        <v>20%</v>
      </c>
      <c r="Q13" s="506" t="s">
        <v>179</v>
      </c>
      <c r="R13" s="506" t="s">
        <v>179</v>
      </c>
      <c r="S13" s="506" t="s">
        <v>189</v>
      </c>
      <c r="T13" s="506" t="s">
        <v>189</v>
      </c>
      <c r="U13" s="506" t="s">
        <v>179</v>
      </c>
      <c r="V13" s="506" t="s">
        <v>179</v>
      </c>
      <c r="W13" s="506" t="s">
        <v>179</v>
      </c>
      <c r="X13" s="506" t="s">
        <v>189</v>
      </c>
      <c r="Y13" s="506" t="s">
        <v>189</v>
      </c>
      <c r="Z13" s="506" t="s">
        <v>179</v>
      </c>
      <c r="AA13" s="506" t="s">
        <v>179</v>
      </c>
      <c r="AB13" s="506" t="s">
        <v>179</v>
      </c>
      <c r="AC13" s="506" t="s">
        <v>179</v>
      </c>
      <c r="AD13" s="506" t="s">
        <v>179</v>
      </c>
      <c r="AE13" s="506" t="s">
        <v>179</v>
      </c>
      <c r="AF13" s="506" t="s">
        <v>189</v>
      </c>
      <c r="AG13" s="506" t="s">
        <v>179</v>
      </c>
      <c r="AH13" s="506" t="s">
        <v>179</v>
      </c>
      <c r="AI13" s="390" t="s">
        <v>189</v>
      </c>
      <c r="AJ13" s="391">
        <f>COUNTIF(Q13:AI15,"SI")</f>
        <v>13</v>
      </c>
      <c r="AK13" s="529" t="str">
        <f>+IF(AND(AJ13&gt;0,AJ13&lt;6),"MODERADO",IF(AJ13&gt;=12,"CATASTRÓFICO",IF(AND(AJ13&gt;5,AJ13&lt;12),"MAYOR","")))</f>
        <v>CATASTRÓFICO</v>
      </c>
      <c r="AL13" s="478"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709" t="s">
        <v>670</v>
      </c>
      <c r="AN13" s="526" t="s">
        <v>671</v>
      </c>
      <c r="AO13" s="390" t="s">
        <v>172</v>
      </c>
      <c r="AP13" s="165">
        <f>IF(AO13="Asignado",15,0)</f>
        <v>15</v>
      </c>
      <c r="AQ13" s="390" t="s">
        <v>173</v>
      </c>
      <c r="AR13" s="165">
        <f>IF(AQ13="adecuado",15,0)</f>
        <v>15</v>
      </c>
      <c r="AS13" s="390" t="s">
        <v>174</v>
      </c>
      <c r="AT13" s="165">
        <f>IF(AS13="Oportuna",15,0)</f>
        <v>15</v>
      </c>
      <c r="AU13" s="390" t="s">
        <v>175</v>
      </c>
      <c r="AV13" s="165">
        <f>IF(AU13="Prevenir",15,IF(AU13="Detectar",10,0))</f>
        <v>15</v>
      </c>
      <c r="AW13" s="390" t="s">
        <v>176</v>
      </c>
      <c r="AX13" s="165">
        <f>IF(AW13="Confiable",15,0)</f>
        <v>15</v>
      </c>
      <c r="AY13" s="390" t="s">
        <v>177</v>
      </c>
      <c r="AZ13" s="165">
        <f>IF(AY13="Se investigan y resuelven oportunamente",15,0)</f>
        <v>15</v>
      </c>
      <c r="BA13" s="390" t="s">
        <v>178</v>
      </c>
      <c r="BB13" s="390">
        <f>IF(BA13="Completa",10,IF(BA13="Incompleta",5,0))</f>
        <v>10</v>
      </c>
      <c r="BC13" s="390">
        <f>BB13+AZ13+AX13+AV13+AT13+AR13+AP13</f>
        <v>100</v>
      </c>
      <c r="BD13" s="531" t="str">
        <f>IF(BC13&gt;95,"FUERTE",IF(AND(BC13&lt;95.01,BC13&gt;85.02),"MODERADO",IF(AND(BC13&lt;85.01,BC13&gt;1),"DEBIL","ESTABLECER CONTROL")))</f>
        <v>FUERTE</v>
      </c>
      <c r="BE13" s="425">
        <f>AVERAGE(BC13:BC15)</f>
        <v>100</v>
      </c>
      <c r="BF13" s="422" t="str">
        <f>IF(BE13&gt;95,"FUERTE",IF(AND(BE13&lt;95.01,BE13&gt;85.02),"MODERADO",IF(AND(BE13&lt;85.01,BE13&gt;1),"DEBIL","0")))</f>
        <v>FUERTE</v>
      </c>
      <c r="BG13" s="42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21" t="str">
        <f>AK13</f>
        <v>CATASTRÓFICO</v>
      </c>
      <c r="BI13" s="421" t="s">
        <v>545</v>
      </c>
      <c r="BJ13" s="437" t="s">
        <v>280</v>
      </c>
      <c r="BK13" s="443" t="s">
        <v>672</v>
      </c>
      <c r="BL13" s="443" t="s">
        <v>673</v>
      </c>
      <c r="BM13" s="537">
        <v>46174</v>
      </c>
      <c r="BN13" s="537">
        <v>46371</v>
      </c>
      <c r="BO13" s="526" t="s">
        <v>674</v>
      </c>
      <c r="BP13" s="804">
        <v>46142</v>
      </c>
      <c r="BQ13" s="390" t="s">
        <v>807</v>
      </c>
      <c r="BR13" s="539" t="s">
        <v>76</v>
      </c>
    </row>
    <row r="14" spans="1:70" ht="57.95" customHeight="1">
      <c r="A14" s="463"/>
      <c r="B14" s="463"/>
      <c r="C14" s="466"/>
      <c r="D14" s="557"/>
      <c r="E14" s="403"/>
      <c r="F14" s="394"/>
      <c r="G14" s="403"/>
      <c r="H14" s="394"/>
      <c r="I14" s="403"/>
      <c r="J14" s="397"/>
      <c r="K14" s="403"/>
      <c r="L14" s="400"/>
      <c r="M14" s="400"/>
      <c r="N14" s="388"/>
      <c r="O14" s="449"/>
      <c r="P14" s="388"/>
      <c r="Q14" s="388"/>
      <c r="R14" s="388"/>
      <c r="S14" s="388"/>
      <c r="T14" s="388"/>
      <c r="U14" s="388"/>
      <c r="V14" s="388"/>
      <c r="W14" s="388"/>
      <c r="X14" s="388"/>
      <c r="Y14" s="388"/>
      <c r="Z14" s="388"/>
      <c r="AA14" s="388"/>
      <c r="AB14" s="388"/>
      <c r="AC14" s="388"/>
      <c r="AD14" s="388"/>
      <c r="AE14" s="388"/>
      <c r="AF14" s="388"/>
      <c r="AG14" s="388"/>
      <c r="AH14" s="388"/>
      <c r="AI14" s="391"/>
      <c r="AJ14" s="391"/>
      <c r="AK14" s="482"/>
      <c r="AL14" s="479"/>
      <c r="AM14" s="710"/>
      <c r="AN14" s="711"/>
      <c r="AO14" s="506"/>
      <c r="AP14" s="132">
        <f t="shared" ref="AP14:AP24" si="0">IF(AO14="Asignado",15,0)</f>
        <v>0</v>
      </c>
      <c r="AQ14" s="506"/>
      <c r="AR14" s="132">
        <f t="shared" ref="AR14:AR24" si="1">IF(AQ14="adecuado",15,0)</f>
        <v>0</v>
      </c>
      <c r="AS14" s="506"/>
      <c r="AT14" s="132">
        <f t="shared" ref="AT14:AT15" si="2">IF(AS14="Oportuna",15,0)</f>
        <v>0</v>
      </c>
      <c r="AU14" s="506"/>
      <c r="AV14" s="132">
        <f t="shared" ref="AV14:AV15" si="3">IF(AU14="Prevenir",15,IF(AU14="Detectar",10,0))</f>
        <v>0</v>
      </c>
      <c r="AW14" s="506"/>
      <c r="AX14" s="132">
        <f t="shared" ref="AX14:AX24" si="4">IF(AW14="Confiable",15,0)</f>
        <v>0</v>
      </c>
      <c r="AY14" s="506"/>
      <c r="AZ14" s="132">
        <f t="shared" ref="AZ14:AZ24" si="5">IF(AY14="Se investigan y resuelven oportunamente",15,0)</f>
        <v>0</v>
      </c>
      <c r="BA14" s="506"/>
      <c r="BB14" s="506"/>
      <c r="BC14" s="506"/>
      <c r="BD14" s="532"/>
      <c r="BE14" s="425"/>
      <c r="BF14" s="422"/>
      <c r="BG14" s="422"/>
      <c r="BH14" s="422"/>
      <c r="BI14" s="438"/>
      <c r="BJ14" s="391"/>
      <c r="BK14" s="715"/>
      <c r="BL14" s="715"/>
      <c r="BM14" s="538"/>
      <c r="BN14" s="538"/>
      <c r="BO14" s="527"/>
      <c r="BP14" s="506"/>
      <c r="BQ14" s="506"/>
      <c r="BR14" s="540"/>
    </row>
    <row r="15" spans="1:70" ht="50.1" customHeight="1" thickBot="1">
      <c r="A15" s="463"/>
      <c r="B15" s="463"/>
      <c r="C15" s="467"/>
      <c r="D15" s="558"/>
      <c r="E15" s="404"/>
      <c r="F15" s="395"/>
      <c r="G15" s="404"/>
      <c r="H15" s="395"/>
      <c r="I15" s="404"/>
      <c r="J15" s="398"/>
      <c r="K15" s="404"/>
      <c r="L15" s="401"/>
      <c r="M15" s="401"/>
      <c r="N15" s="389"/>
      <c r="O15" s="450"/>
      <c r="P15" s="389"/>
      <c r="Q15" s="388"/>
      <c r="R15" s="388"/>
      <c r="S15" s="388"/>
      <c r="T15" s="388"/>
      <c r="U15" s="388"/>
      <c r="V15" s="388"/>
      <c r="W15" s="388"/>
      <c r="X15" s="388"/>
      <c r="Y15" s="388"/>
      <c r="Z15" s="388"/>
      <c r="AA15" s="388"/>
      <c r="AB15" s="388"/>
      <c r="AC15" s="388"/>
      <c r="AD15" s="388"/>
      <c r="AE15" s="388"/>
      <c r="AF15" s="388"/>
      <c r="AG15" s="388"/>
      <c r="AH15" s="388"/>
      <c r="AI15" s="392"/>
      <c r="AJ15" s="392"/>
      <c r="AK15" s="483"/>
      <c r="AL15" s="480"/>
      <c r="AM15" s="214" t="s">
        <v>675</v>
      </c>
      <c r="AN15" s="215" t="s">
        <v>676</v>
      </c>
      <c r="AO15" s="164" t="s">
        <v>172</v>
      </c>
      <c r="AP15" s="166">
        <f t="shared" si="0"/>
        <v>15</v>
      </c>
      <c r="AQ15" s="166" t="s">
        <v>173</v>
      </c>
      <c r="AR15" s="166">
        <f t="shared" si="1"/>
        <v>15</v>
      </c>
      <c r="AS15" s="166" t="s">
        <v>174</v>
      </c>
      <c r="AT15" s="166">
        <f t="shared" si="2"/>
        <v>15</v>
      </c>
      <c r="AU15" s="166" t="s">
        <v>175</v>
      </c>
      <c r="AV15" s="166">
        <f t="shared" si="3"/>
        <v>15</v>
      </c>
      <c r="AW15" s="166" t="s">
        <v>176</v>
      </c>
      <c r="AX15" s="166">
        <f t="shared" si="4"/>
        <v>15</v>
      </c>
      <c r="AY15" s="166" t="s">
        <v>177</v>
      </c>
      <c r="AZ15" s="166">
        <f t="shared" si="5"/>
        <v>15</v>
      </c>
      <c r="BA15" s="166" t="s">
        <v>178</v>
      </c>
      <c r="BB15" s="166">
        <f t="shared" ref="BB15:BB24" si="6">IF(BA15="Completa",10,IF(BA15="Incompleta",5,0))</f>
        <v>10</v>
      </c>
      <c r="BC15" s="166">
        <f t="shared" ref="BC15:BC24" si="7">BB15+AZ15+AX15+AV15+AT15+AR15+AP15</f>
        <v>100</v>
      </c>
      <c r="BD15" s="176" t="str">
        <f t="shared" ref="BD15:BD24" si="8">IF(BC15&gt;95,"FUERTE",IF(AND(BC15&lt;95.01,BC15&gt;85.02),"MODERADO",IF(AND(BC15&lt;85.01,BC15&gt;1),"DEBIL","ESTABLECER CONTROL")))</f>
        <v>FUERTE</v>
      </c>
      <c r="BE15" s="426"/>
      <c r="BF15" s="423"/>
      <c r="BG15" s="423"/>
      <c r="BH15" s="423"/>
      <c r="BI15" s="439"/>
      <c r="BJ15" s="392"/>
      <c r="BK15" s="228" t="s">
        <v>677</v>
      </c>
      <c r="BL15" s="228" t="s">
        <v>673</v>
      </c>
      <c r="BM15" s="206">
        <v>46174</v>
      </c>
      <c r="BN15" s="206">
        <v>46371</v>
      </c>
      <c r="BO15" s="528"/>
      <c r="BP15" s="801">
        <v>46142</v>
      </c>
      <c r="BQ15" s="230" t="s">
        <v>806</v>
      </c>
      <c r="BR15" s="231" t="s">
        <v>76</v>
      </c>
    </row>
    <row r="16" spans="1:70" ht="50.1" customHeight="1">
      <c r="A16" s="463"/>
      <c r="B16" s="463"/>
      <c r="C16" s="465" t="s">
        <v>541</v>
      </c>
      <c r="D16" s="712" t="s">
        <v>678</v>
      </c>
      <c r="E16" s="402" t="s">
        <v>179</v>
      </c>
      <c r="F16" s="393"/>
      <c r="G16" s="402" t="s">
        <v>179</v>
      </c>
      <c r="H16" s="393"/>
      <c r="I16" s="402" t="s">
        <v>179</v>
      </c>
      <c r="J16" s="393"/>
      <c r="K16" s="402" t="s">
        <v>179</v>
      </c>
      <c r="L16" s="399">
        <f t="shared" ref="L16" si="9">IF(K16="SI",25%,0%)</f>
        <v>0.25</v>
      </c>
      <c r="M16" s="399">
        <f t="shared" ref="M16" si="10">F16+H16+J16+L16</f>
        <v>0.25</v>
      </c>
      <c r="N16" s="387" t="s">
        <v>478</v>
      </c>
      <c r="O16" s="448" t="str">
        <f>+IF(N16="NO SE HA PRESENTADO EN LOS UlTIMOS 5 AÑOS","RARA VEZ",IF(N16="AL MENOS 1 VEZ EN LOS ULTIMOS 5 AÑOS","IMPROBABLE",IF(N16="AL MENOS 1 VEZ EN LOS ULTIMOS 2 AÑOS","POSIBLE",IF(N16="AL MENOS 1 VEZ EN EL ULTIMO AÑO","PROBABLE",IF(N16="MAS DE 1 VEZ AL AÑO","CASI SEGURO","ERROR")))))</f>
        <v>RARA VEZ</v>
      </c>
      <c r="P16" s="387" t="str">
        <f t="shared" ref="P16" si="11">+IF(O16="RARA VEZ","20%",IF(O16="IMPROBABLE","40%",IF(O16="POSIBLE","60%",IF(O16="PROBABLE","80%",IF(O16="CASI SEGURO","100%","ERROR")))))</f>
        <v>20%</v>
      </c>
      <c r="Q16" s="526" t="s">
        <v>179</v>
      </c>
      <c r="R16" s="526" t="s">
        <v>179</v>
      </c>
      <c r="S16" s="526" t="s">
        <v>189</v>
      </c>
      <c r="T16" s="526" t="s">
        <v>189</v>
      </c>
      <c r="U16" s="526" t="s">
        <v>179</v>
      </c>
      <c r="V16" s="526" t="s">
        <v>179</v>
      </c>
      <c r="W16" s="526" t="s">
        <v>189</v>
      </c>
      <c r="X16" s="526" t="s">
        <v>189</v>
      </c>
      <c r="Y16" s="526" t="s">
        <v>189</v>
      </c>
      <c r="Z16" s="526" t="s">
        <v>179</v>
      </c>
      <c r="AA16" s="526" t="s">
        <v>179</v>
      </c>
      <c r="AB16" s="526" t="s">
        <v>179</v>
      </c>
      <c r="AC16" s="526" t="s">
        <v>179</v>
      </c>
      <c r="AD16" s="526" t="s">
        <v>179</v>
      </c>
      <c r="AE16" s="526" t="s">
        <v>179</v>
      </c>
      <c r="AF16" s="526" t="s">
        <v>189</v>
      </c>
      <c r="AG16" s="526" t="s">
        <v>179</v>
      </c>
      <c r="AH16" s="526" t="s">
        <v>179</v>
      </c>
      <c r="AI16" s="526" t="s">
        <v>189</v>
      </c>
      <c r="AJ16" s="390">
        <f t="shared" ref="AJ16" si="12">COUNTIF(Q16:AI18,"SI")</f>
        <v>12</v>
      </c>
      <c r="AK16" s="529" t="str">
        <f>+IF(AND(AJ16&gt;0,AJ16&lt;6),"MODERADO",IF(AJ16&gt;=12,"CATASTRÓFICO",IF(AND(AJ16&gt;5,AJ16&lt;12),"MAYOR","")))</f>
        <v>CATASTRÓFICO</v>
      </c>
      <c r="AL16" s="530" t="str">
        <f>+IF((O16="RARA VEZ")*AND(AK16="MODERADO"),"MODERADO",IF((O16="RARA VEZ")*AND(AK16="MAYOR"),"ALTO",IF((O16="RARA VEZ")*AND(AK16="CATASTRÓFICO"),"EXTREMO",IF((O16="IMPROBABLE")*AND(AK16="MODERADO"),"MODERADO",IF((O16="IMPROBABLE")*AND(AK16="MAYOR"),"ALTO",IF((O16="IMPROBABLE")*AND(AK16="CATASTRÓFICO"),"EXTREMO",IF((O16="POSIBLE")*AND(AK16="MODERADO"),"ALTO",IF((O16="POSIBLE")*AND(AK16="MAYOR"),"EXTREMO",IF((O16="POSIBLE")*AND(AK16="CATASTRÓFICO"),"EXTREMO",IF((O16="PROBABLE")*AND(AK16="MODERADO"),"ALTO",IF((O16="PROBABLE")*AND(AK16="MAYOR"),"EXTREMO",IF((O16="PROBABLE")*AND(AK16="CATASTRÓFICO"),"EXTREMO",IF((O16="CASI SEGURO")*AND(AK16="MODERADO"),"EXTREMO",IF((O16="CASI SEGURO")*AND(AK16="MAYOR"),"EXTREMO",IF((O16="CASI SEGURO")*AND(AK16="CATASTRÓFICO"),"EXTREMO","ERROR")))))))))))))))</f>
        <v>EXTREMO</v>
      </c>
      <c r="AM16" s="240" t="s">
        <v>679</v>
      </c>
      <c r="AN16" s="203" t="s">
        <v>680</v>
      </c>
      <c r="AO16" s="182" t="s">
        <v>172</v>
      </c>
      <c r="AP16" s="14">
        <f t="shared" si="0"/>
        <v>15</v>
      </c>
      <c r="AQ16" s="182" t="s">
        <v>173</v>
      </c>
      <c r="AR16" s="14">
        <f t="shared" si="1"/>
        <v>15</v>
      </c>
      <c r="AS16" s="182" t="s">
        <v>174</v>
      </c>
      <c r="AT16" s="14">
        <f>IF(AS16="Oportuna",15,0)</f>
        <v>15</v>
      </c>
      <c r="AU16" s="182" t="s">
        <v>175</v>
      </c>
      <c r="AV16" s="14">
        <f>IF(AU16="Prevenir",15,IF(AU16="Detectar",10,0))</f>
        <v>15</v>
      </c>
      <c r="AW16" s="182" t="s">
        <v>176</v>
      </c>
      <c r="AX16" s="14">
        <f t="shared" si="4"/>
        <v>15</v>
      </c>
      <c r="AY16" s="182" t="s">
        <v>177</v>
      </c>
      <c r="AZ16" s="14">
        <f t="shared" si="5"/>
        <v>15</v>
      </c>
      <c r="BA16" s="182" t="s">
        <v>178</v>
      </c>
      <c r="BB16" s="14">
        <f t="shared" si="6"/>
        <v>10</v>
      </c>
      <c r="BC16" s="14">
        <f t="shared" si="7"/>
        <v>100</v>
      </c>
      <c r="BD16" s="225" t="str">
        <f t="shared" si="8"/>
        <v>FUERTE</v>
      </c>
      <c r="BE16" s="511">
        <f>AVERAGE(BC16)</f>
        <v>100</v>
      </c>
      <c r="BF16" s="424" t="str">
        <f t="shared" ref="BF16" si="13">IF(BE16&gt;95,"FUERTE",IF(AND(BE16&lt;95.01,BE16&gt;85.02),"MODERADO",IF(AND(BE16&lt;85.01,BE16&gt;1),"DEBIL","0")))</f>
        <v>FUERTE</v>
      </c>
      <c r="BG16" s="424" t="str">
        <f t="shared" ref="BG16" si="14">IF(AND(O16="RARA VEZ",BF16="FUERTE"),"RARA VEZ",IF(AND(O16="RARA VEZ",BF16="MODERADO"),"RARA VEZ",IF(AND(O16="IMPROBABLE",BF16="FUERTE"),"RARA VEZ",IF(AND(O16="IMPROBABLE",BF16="MODERADO"),"RARA VEZ",IF(AND(O16="POSIBLE",BF16="FUERTE"),"RARA VEZ",IF(AND(O16="POSIBLE",BF16="MODERADO"),"IMPROBABLE",IF(AND(O16="PROBABLE",BF16="FUERTE"),"IMPROBABLE",IF(AND(O16="PROBABLE",BF16="MODERADO"),"POSIBLE",IF(AND(O16="CASI SEGURO",BF16="FUERTE"),"POSIBLE",IF(AND(O16="CASI SEGURO",BF16="MODERADO"),"PROBABLE",IF(BF16="DEBIL",O16,"ERROR")))))))))))</f>
        <v>RARA VEZ</v>
      </c>
      <c r="BH16" s="421" t="str">
        <f t="shared" ref="BH16" si="15">AK16</f>
        <v>CATASTRÓFICO</v>
      </c>
      <c r="BI16" s="421" t="s">
        <v>545</v>
      </c>
      <c r="BJ16" s="437" t="s">
        <v>280</v>
      </c>
      <c r="BK16" s="443" t="s">
        <v>681</v>
      </c>
      <c r="BL16" s="443" t="s">
        <v>673</v>
      </c>
      <c r="BM16" s="537">
        <v>46174</v>
      </c>
      <c r="BN16" s="537">
        <v>46371</v>
      </c>
      <c r="BO16" s="443" t="s">
        <v>682</v>
      </c>
      <c r="BP16" s="804">
        <v>46142</v>
      </c>
      <c r="BQ16" s="390" t="s">
        <v>808</v>
      </c>
      <c r="BR16" s="539" t="s">
        <v>76</v>
      </c>
    </row>
    <row r="17" spans="1:70" ht="50.1" customHeight="1">
      <c r="A17" s="463"/>
      <c r="B17" s="463"/>
      <c r="C17" s="466"/>
      <c r="D17" s="713"/>
      <c r="E17" s="403"/>
      <c r="F17" s="394"/>
      <c r="G17" s="403"/>
      <c r="H17" s="394"/>
      <c r="I17" s="403"/>
      <c r="J17" s="394"/>
      <c r="K17" s="403"/>
      <c r="L17" s="400"/>
      <c r="M17" s="400"/>
      <c r="N17" s="388"/>
      <c r="O17" s="449"/>
      <c r="P17" s="388"/>
      <c r="Q17" s="527"/>
      <c r="R17" s="527"/>
      <c r="S17" s="527"/>
      <c r="T17" s="527"/>
      <c r="U17" s="527"/>
      <c r="V17" s="527"/>
      <c r="W17" s="527"/>
      <c r="X17" s="527"/>
      <c r="Y17" s="527"/>
      <c r="Z17" s="527"/>
      <c r="AA17" s="527"/>
      <c r="AB17" s="527"/>
      <c r="AC17" s="527"/>
      <c r="AD17" s="527"/>
      <c r="AE17" s="527"/>
      <c r="AF17" s="527"/>
      <c r="AG17" s="527"/>
      <c r="AH17" s="527"/>
      <c r="AI17" s="527"/>
      <c r="AJ17" s="391"/>
      <c r="AK17" s="482"/>
      <c r="AL17" s="479"/>
      <c r="AM17" s="573" t="s">
        <v>683</v>
      </c>
      <c r="AN17" s="575" t="s">
        <v>676</v>
      </c>
      <c r="AO17" s="405" t="s">
        <v>172</v>
      </c>
      <c r="AP17" s="12">
        <f t="shared" si="0"/>
        <v>15</v>
      </c>
      <c r="AQ17" s="405" t="s">
        <v>173</v>
      </c>
      <c r="AR17" s="12">
        <f t="shared" si="1"/>
        <v>15</v>
      </c>
      <c r="AS17" s="405" t="s">
        <v>174</v>
      </c>
      <c r="AT17" s="12">
        <f t="shared" ref="AT17:AT24" si="16">IF(AS17="Oportuna",15,0)</f>
        <v>15</v>
      </c>
      <c r="AU17" s="405" t="s">
        <v>175</v>
      </c>
      <c r="AV17" s="12">
        <f t="shared" ref="AV17:AV24" si="17">IF(AU17="Prevenir",15,IF(AU17="Detectar",10,0))</f>
        <v>15</v>
      </c>
      <c r="AW17" s="405" t="s">
        <v>176</v>
      </c>
      <c r="AX17" s="12">
        <f t="shared" si="4"/>
        <v>15</v>
      </c>
      <c r="AY17" s="405" t="s">
        <v>177</v>
      </c>
      <c r="AZ17" s="12">
        <f t="shared" si="5"/>
        <v>15</v>
      </c>
      <c r="BA17" s="405" t="s">
        <v>178</v>
      </c>
      <c r="BB17" s="12">
        <f t="shared" si="6"/>
        <v>10</v>
      </c>
      <c r="BC17" s="12">
        <f t="shared" si="7"/>
        <v>100</v>
      </c>
      <c r="BD17" s="571" t="str">
        <f t="shared" si="8"/>
        <v>FUERTE</v>
      </c>
      <c r="BE17" s="425"/>
      <c r="BF17" s="422"/>
      <c r="BG17" s="422"/>
      <c r="BH17" s="422"/>
      <c r="BI17" s="438"/>
      <c r="BJ17" s="391"/>
      <c r="BK17" s="444"/>
      <c r="BL17" s="444"/>
      <c r="BM17" s="577"/>
      <c r="BN17" s="577"/>
      <c r="BO17" s="444"/>
      <c r="BP17" s="391"/>
      <c r="BQ17" s="391"/>
      <c r="BR17" s="576"/>
    </row>
    <row r="18" spans="1:70" ht="50.1" customHeight="1" thickBot="1">
      <c r="A18" s="463"/>
      <c r="B18" s="463"/>
      <c r="C18" s="467"/>
      <c r="D18" s="714"/>
      <c r="E18" s="404"/>
      <c r="F18" s="395"/>
      <c r="G18" s="404"/>
      <c r="H18" s="395"/>
      <c r="I18" s="404"/>
      <c r="J18" s="395"/>
      <c r="K18" s="404"/>
      <c r="L18" s="401"/>
      <c r="M18" s="401"/>
      <c r="N18" s="389"/>
      <c r="O18" s="450"/>
      <c r="P18" s="389"/>
      <c r="Q18" s="528"/>
      <c r="R18" s="528"/>
      <c r="S18" s="528"/>
      <c r="T18" s="528"/>
      <c r="U18" s="528"/>
      <c r="V18" s="528"/>
      <c r="W18" s="528"/>
      <c r="X18" s="528"/>
      <c r="Y18" s="528"/>
      <c r="Z18" s="528"/>
      <c r="AA18" s="528"/>
      <c r="AB18" s="528"/>
      <c r="AC18" s="528"/>
      <c r="AD18" s="528"/>
      <c r="AE18" s="528"/>
      <c r="AF18" s="528"/>
      <c r="AG18" s="528"/>
      <c r="AH18" s="528"/>
      <c r="AI18" s="528"/>
      <c r="AJ18" s="392"/>
      <c r="AK18" s="483"/>
      <c r="AL18" s="480"/>
      <c r="AM18" s="574"/>
      <c r="AN18" s="528"/>
      <c r="AO18" s="392"/>
      <c r="AP18" s="250">
        <f t="shared" si="0"/>
        <v>0</v>
      </c>
      <c r="AQ18" s="392"/>
      <c r="AR18" s="250">
        <f t="shared" si="1"/>
        <v>0</v>
      </c>
      <c r="AS18" s="392"/>
      <c r="AT18" s="250">
        <f t="shared" si="16"/>
        <v>0</v>
      </c>
      <c r="AU18" s="392"/>
      <c r="AV18" s="250">
        <f t="shared" si="17"/>
        <v>0</v>
      </c>
      <c r="AW18" s="392"/>
      <c r="AX18" s="250">
        <f t="shared" si="4"/>
        <v>0</v>
      </c>
      <c r="AY18" s="392"/>
      <c r="AZ18" s="250">
        <f t="shared" si="5"/>
        <v>0</v>
      </c>
      <c r="BA18" s="392"/>
      <c r="BB18" s="250">
        <f t="shared" si="6"/>
        <v>0</v>
      </c>
      <c r="BC18" s="250">
        <f t="shared" si="7"/>
        <v>0</v>
      </c>
      <c r="BD18" s="572"/>
      <c r="BE18" s="426"/>
      <c r="BF18" s="423"/>
      <c r="BG18" s="423"/>
      <c r="BH18" s="423"/>
      <c r="BI18" s="439"/>
      <c r="BJ18" s="392"/>
      <c r="BK18" s="445"/>
      <c r="BL18" s="445"/>
      <c r="BM18" s="420"/>
      <c r="BN18" s="420"/>
      <c r="BO18" s="445"/>
      <c r="BP18" s="392"/>
      <c r="BQ18" s="392"/>
      <c r="BR18" s="434"/>
    </row>
    <row r="19" spans="1:70" ht="50.1" customHeight="1">
      <c r="A19" s="463"/>
      <c r="B19" s="463"/>
      <c r="C19" s="465" t="s">
        <v>542</v>
      </c>
      <c r="D19" s="719" t="s">
        <v>684</v>
      </c>
      <c r="E19" s="578" t="s">
        <v>179</v>
      </c>
      <c r="F19" s="579"/>
      <c r="G19" s="578" t="s">
        <v>179</v>
      </c>
      <c r="H19" s="579"/>
      <c r="I19" s="578" t="s">
        <v>179</v>
      </c>
      <c r="J19" s="579"/>
      <c r="K19" s="716" t="s">
        <v>179</v>
      </c>
      <c r="L19" s="400">
        <f>IF(K19="SI",25%,0%)</f>
        <v>0.25</v>
      </c>
      <c r="M19" s="400">
        <f t="shared" ref="M19" si="18">F19+H19+J19+L19</f>
        <v>0.25</v>
      </c>
      <c r="N19" s="506" t="s">
        <v>478</v>
      </c>
      <c r="O19" s="580" t="str">
        <f t="shared" ref="O19" si="19">+IF(N19="NO SE HA PRESENTADO EN LOS UlTIMOS 5 AÑOS","RARA VEZ",IF(N19="AL MENOS 1 VEZ EN LOS ULTIMOS 5 AÑOS","IMPROBABLE",IF(N19="AL MENOS 1 VEZ EN LOS ULTIMOS 2 AÑOS","POSIBLE",IF(N19="AL MENOS 1 VEZ EN EL ULTIMO AÑO","PROBABLE",IF(N19="MAS DE 1 VEZ AL AÑO","CASI SEGURO","ERROR")))))</f>
        <v>RARA VEZ</v>
      </c>
      <c r="P19" s="506" t="str">
        <f t="shared" ref="P19" si="20">+IF(O19="RARA VEZ","20%",IF(O19="IMPROBABLE","40%",IF(O19="POSIBLE","60%",IF(O19="PROBABLE","80%",IF(O19="CASI SEGURO","100%","ERROR")))))</f>
        <v>20%</v>
      </c>
      <c r="Q19" s="527" t="s">
        <v>179</v>
      </c>
      <c r="R19" s="527" t="s">
        <v>189</v>
      </c>
      <c r="S19" s="527" t="s">
        <v>189</v>
      </c>
      <c r="T19" s="527" t="s">
        <v>189</v>
      </c>
      <c r="U19" s="527" t="s">
        <v>189</v>
      </c>
      <c r="V19" s="527" t="s">
        <v>189</v>
      </c>
      <c r="W19" s="527" t="s">
        <v>189</v>
      </c>
      <c r="X19" s="527" t="s">
        <v>189</v>
      </c>
      <c r="Y19" s="527" t="s">
        <v>189</v>
      </c>
      <c r="Z19" s="527" t="s">
        <v>179</v>
      </c>
      <c r="AA19" s="527" t="s">
        <v>189</v>
      </c>
      <c r="AB19" s="527" t="s">
        <v>179</v>
      </c>
      <c r="AC19" s="527" t="s">
        <v>179</v>
      </c>
      <c r="AD19" s="527" t="s">
        <v>179</v>
      </c>
      <c r="AE19" s="527" t="s">
        <v>189</v>
      </c>
      <c r="AF19" s="527" t="s">
        <v>189</v>
      </c>
      <c r="AG19" s="527" t="s">
        <v>179</v>
      </c>
      <c r="AH19" s="527" t="s">
        <v>179</v>
      </c>
      <c r="AI19" s="527" t="s">
        <v>189</v>
      </c>
      <c r="AJ19" s="391">
        <f>COUNTIF(Q19:AI21,"SI")</f>
        <v>7</v>
      </c>
      <c r="AK19" s="481" t="str">
        <f t="shared" ref="AK19:AK22" si="21">+IF(AND(AJ19&gt;0,AJ19&lt;6),"MODERADO",IF(AJ19&gt;=12,"CATASTRÓFICO",IF(AND(AJ19&gt;5,AJ19&lt;12),"MAYOR","")))</f>
        <v>MAYOR</v>
      </c>
      <c r="AL19" s="478" t="str">
        <f t="shared" ref="AL19" si="22">+IF((O19="RARA VEZ")*AND(AK19="MODERADO"),"MODERADO",IF((O19="RARA VEZ")*AND(AK19="MAYOR"),"ALTO",IF((O19="RARA VEZ")*AND(AK19="CATASTRÓFICO"),"EXTREMO",IF((O19="IMPROBABLE")*AND(AK19="MODERADO"),"MODERADO",IF((O19="IMPROBABLE")*AND(AK19="MAYOR"),"ALTO",IF((O19="IMPROBABLE")*AND(AK19="CATASTRÓFICO"),"EXTREMO",IF((O19="POSIBLE")*AND(AK19="MODERADO"),"ALTO",IF((O19="POSIBLE")*AND(AK19="MAYOR"),"EXTREMO",IF((O19="POSIBLE")*AND(AK19="CATASTRÓFICO"),"EXTREMO",IF((O19="PROBABLE")*AND(AK19="MODERADO"),"ALTO",IF((O19="PROBABLE")*AND(AK19="MAYOR"),"EXTREMO",IF((O19="PROBABLE")*AND(AK19="CATASTRÓFICO"),"EXTREMO",IF((O19="CASI SEGURO")*AND(AK19="MODERADO"),"EXTREMO",IF((O19="CASI SEGURO")*AND(AK19="MAYOR"),"EXTREMO",IF((O19="CASI SEGURO")*AND(AK19="CATASTRÓFICO"),"EXTREMO","ERROR")))))))))))))))</f>
        <v>ALTO</v>
      </c>
      <c r="AM19" s="307" t="s">
        <v>685</v>
      </c>
      <c r="AN19" s="211" t="s">
        <v>686</v>
      </c>
      <c r="AO19" s="140" t="s">
        <v>172</v>
      </c>
      <c r="AP19" s="165">
        <f t="shared" si="0"/>
        <v>15</v>
      </c>
      <c r="AQ19" s="165" t="s">
        <v>173</v>
      </c>
      <c r="AR19" s="165">
        <f t="shared" si="1"/>
        <v>15</v>
      </c>
      <c r="AS19" s="165" t="s">
        <v>174</v>
      </c>
      <c r="AT19" s="165">
        <f t="shared" si="16"/>
        <v>15</v>
      </c>
      <c r="AU19" s="165" t="s">
        <v>175</v>
      </c>
      <c r="AV19" s="165">
        <f t="shared" si="17"/>
        <v>15</v>
      </c>
      <c r="AW19" s="165" t="s">
        <v>176</v>
      </c>
      <c r="AX19" s="165">
        <f t="shared" si="4"/>
        <v>15</v>
      </c>
      <c r="AY19" s="165" t="s">
        <v>177</v>
      </c>
      <c r="AZ19" s="165">
        <f t="shared" si="5"/>
        <v>15</v>
      </c>
      <c r="BA19" s="165" t="s">
        <v>178</v>
      </c>
      <c r="BB19" s="165">
        <f t="shared" si="6"/>
        <v>10</v>
      </c>
      <c r="BC19" s="165">
        <f t="shared" si="7"/>
        <v>100</v>
      </c>
      <c r="BD19" s="174" t="str">
        <f t="shared" si="8"/>
        <v>FUERTE</v>
      </c>
      <c r="BE19" s="425">
        <f>AVERAGE(BC19:BC20)</f>
        <v>100</v>
      </c>
      <c r="BF19" s="422" t="str">
        <f t="shared" ref="BF19" si="23">IF(BE19&gt;95,"FUERTE",IF(AND(BE19&lt;95.01,BE19&gt;85.02),"MODERADO",IF(AND(BE19&lt;85.01,BE19&gt;1),"DEBIL","0")))</f>
        <v>FUERTE</v>
      </c>
      <c r="BG19" s="422" t="str">
        <f t="shared" ref="BG19" si="24">IF(AND(O19="RARA VEZ",BF19="FUERTE"),"RARA VEZ",IF(AND(O19="RARA VEZ",BF19="MODERADO"),"RARA VEZ",IF(AND(O19="IMPROBABLE",BF19="FUERTE"),"RARA VEZ",IF(AND(O19="IMPROBABLE",BF19="MODERADO"),"RARA VEZ",IF(AND(O19="POSIBLE",BF19="FUERTE"),"RARA VEZ",IF(AND(O19="POSIBLE",BF19="MODERADO"),"IMPROBABLE",IF(AND(O19="PROBABLE",BF19="FUERTE"),"IMPROBABLE",IF(AND(O19="PROBABLE",BF19="MODERADO"),"POSIBLE",IF(AND(O19="CASI SEGURO",BF19="FUERTE"),"POSIBLE",IF(AND(O19="CASI SEGURO",BF19="MODERADO"),"PROBABLE",IF(BF19="DEBIL",O19,"ERROR")))))))))))</f>
        <v>RARA VEZ</v>
      </c>
      <c r="BH19" s="438" t="str">
        <f t="shared" ref="BH19" si="25">AK19</f>
        <v>MAYOR</v>
      </c>
      <c r="BI19" s="421" t="s">
        <v>562</v>
      </c>
      <c r="BJ19" s="722" t="s">
        <v>280</v>
      </c>
      <c r="BK19" s="443" t="s">
        <v>687</v>
      </c>
      <c r="BL19" s="443" t="s">
        <v>673</v>
      </c>
      <c r="BM19" s="537">
        <v>46174</v>
      </c>
      <c r="BN19" s="537">
        <v>46371</v>
      </c>
      <c r="BO19" s="443" t="s">
        <v>674</v>
      </c>
      <c r="BP19" s="804">
        <v>46142</v>
      </c>
      <c r="BQ19" s="390" t="s">
        <v>808</v>
      </c>
      <c r="BR19" s="390" t="s">
        <v>76</v>
      </c>
    </row>
    <row r="20" spans="1:70" ht="50.1" customHeight="1" thickBot="1">
      <c r="A20" s="463"/>
      <c r="B20" s="463"/>
      <c r="C20" s="466"/>
      <c r="D20" s="720"/>
      <c r="E20" s="403"/>
      <c r="F20" s="394"/>
      <c r="G20" s="403"/>
      <c r="H20" s="394"/>
      <c r="I20" s="403"/>
      <c r="J20" s="394"/>
      <c r="K20" s="717"/>
      <c r="L20" s="400"/>
      <c r="M20" s="400"/>
      <c r="N20" s="388"/>
      <c r="O20" s="449"/>
      <c r="P20" s="388"/>
      <c r="Q20" s="527"/>
      <c r="R20" s="527"/>
      <c r="S20" s="527"/>
      <c r="T20" s="527"/>
      <c r="U20" s="527"/>
      <c r="V20" s="527"/>
      <c r="W20" s="527"/>
      <c r="X20" s="527"/>
      <c r="Y20" s="527"/>
      <c r="Z20" s="527"/>
      <c r="AA20" s="527"/>
      <c r="AB20" s="527"/>
      <c r="AC20" s="527"/>
      <c r="AD20" s="527"/>
      <c r="AE20" s="527"/>
      <c r="AF20" s="527"/>
      <c r="AG20" s="527"/>
      <c r="AH20" s="527"/>
      <c r="AI20" s="527"/>
      <c r="AJ20" s="391"/>
      <c r="AK20" s="482"/>
      <c r="AL20" s="479"/>
      <c r="AM20" s="247" t="s">
        <v>688</v>
      </c>
      <c r="AN20" s="255" t="s">
        <v>671</v>
      </c>
      <c r="AO20" s="66" t="s">
        <v>172</v>
      </c>
      <c r="AP20" s="132">
        <f t="shared" si="0"/>
        <v>15</v>
      </c>
      <c r="AQ20" s="132" t="s">
        <v>173</v>
      </c>
      <c r="AR20" s="132">
        <f t="shared" si="1"/>
        <v>15</v>
      </c>
      <c r="AS20" s="132" t="s">
        <v>174</v>
      </c>
      <c r="AT20" s="132">
        <f t="shared" si="16"/>
        <v>15</v>
      </c>
      <c r="AU20" s="132" t="s">
        <v>175</v>
      </c>
      <c r="AV20" s="132">
        <f t="shared" si="17"/>
        <v>15</v>
      </c>
      <c r="AW20" s="132" t="s">
        <v>176</v>
      </c>
      <c r="AX20" s="132">
        <f t="shared" si="4"/>
        <v>15</v>
      </c>
      <c r="AY20" s="132" t="s">
        <v>177</v>
      </c>
      <c r="AZ20" s="132">
        <f t="shared" si="5"/>
        <v>15</v>
      </c>
      <c r="BA20" s="132" t="s">
        <v>178</v>
      </c>
      <c r="BB20" s="132">
        <f t="shared" si="6"/>
        <v>10</v>
      </c>
      <c r="BC20" s="132">
        <f t="shared" si="7"/>
        <v>100</v>
      </c>
      <c r="BD20" s="175" t="str">
        <f t="shared" si="8"/>
        <v>FUERTE</v>
      </c>
      <c r="BE20" s="425"/>
      <c r="BF20" s="422"/>
      <c r="BG20" s="422"/>
      <c r="BH20" s="422"/>
      <c r="BI20" s="438"/>
      <c r="BJ20" s="391"/>
      <c r="BK20" s="715"/>
      <c r="BL20" s="715"/>
      <c r="BM20" s="577"/>
      <c r="BN20" s="577"/>
      <c r="BO20" s="715"/>
      <c r="BP20" s="506"/>
      <c r="BQ20" s="506"/>
      <c r="BR20" s="506"/>
    </row>
    <row r="21" spans="1:70" ht="50.1" hidden="1" customHeight="1" thickBot="1">
      <c r="A21" s="463"/>
      <c r="B21" s="463"/>
      <c r="C21" s="467"/>
      <c r="D21" s="721"/>
      <c r="E21" s="517"/>
      <c r="F21" s="518"/>
      <c r="G21" s="517"/>
      <c r="H21" s="518"/>
      <c r="I21" s="517"/>
      <c r="J21" s="518"/>
      <c r="K21" s="718"/>
      <c r="L21" s="400"/>
      <c r="M21" s="400"/>
      <c r="N21" s="405"/>
      <c r="O21" s="525"/>
      <c r="P21" s="405"/>
      <c r="Q21" s="527"/>
      <c r="R21" s="527"/>
      <c r="S21" s="527"/>
      <c r="T21" s="527"/>
      <c r="U21" s="527"/>
      <c r="V21" s="527"/>
      <c r="W21" s="527"/>
      <c r="X21" s="527"/>
      <c r="Y21" s="527"/>
      <c r="Z21" s="527"/>
      <c r="AA21" s="527"/>
      <c r="AB21" s="527"/>
      <c r="AC21" s="527"/>
      <c r="AD21" s="527"/>
      <c r="AE21" s="527"/>
      <c r="AF21" s="527"/>
      <c r="AG21" s="527"/>
      <c r="AH21" s="527"/>
      <c r="AI21" s="527"/>
      <c r="AJ21" s="391"/>
      <c r="AK21" s="523"/>
      <c r="AL21" s="484"/>
      <c r="AM21" s="252"/>
      <c r="AN21" s="211"/>
      <c r="AO21" s="189"/>
      <c r="AP21" s="191">
        <f t="shared" si="0"/>
        <v>0</v>
      </c>
      <c r="AQ21" s="191"/>
      <c r="AR21" s="191">
        <f t="shared" si="1"/>
        <v>0</v>
      </c>
      <c r="AS21" s="191"/>
      <c r="AT21" s="191">
        <f t="shared" si="16"/>
        <v>0</v>
      </c>
      <c r="AU21" s="191"/>
      <c r="AV21" s="191">
        <f t="shared" si="17"/>
        <v>0</v>
      </c>
      <c r="AW21" s="191"/>
      <c r="AX21" s="191">
        <f t="shared" si="4"/>
        <v>0</v>
      </c>
      <c r="AY21" s="191"/>
      <c r="AZ21" s="191">
        <f t="shared" si="5"/>
        <v>0</v>
      </c>
      <c r="BA21" s="191"/>
      <c r="BB21" s="191">
        <f t="shared" si="6"/>
        <v>0</v>
      </c>
      <c r="BC21" s="191">
        <f t="shared" si="7"/>
        <v>0</v>
      </c>
      <c r="BD21" s="308" t="str">
        <f t="shared" si="8"/>
        <v>ESTABLECER CONTROL</v>
      </c>
      <c r="BE21" s="425"/>
      <c r="BF21" s="422"/>
      <c r="BG21" s="422"/>
      <c r="BH21" s="422"/>
      <c r="BI21" s="439"/>
      <c r="BJ21" s="391"/>
      <c r="BK21" s="201"/>
      <c r="BL21" s="201"/>
      <c r="BM21" s="420"/>
      <c r="BN21" s="420"/>
      <c r="BO21" s="198"/>
      <c r="BP21" s="189"/>
      <c r="BQ21" s="223"/>
      <c r="BR21" s="189"/>
    </row>
    <row r="22" spans="1:70" ht="50.1" customHeight="1">
      <c r="A22" s="463"/>
      <c r="B22" s="463"/>
      <c r="C22" s="465" t="s">
        <v>543</v>
      </c>
      <c r="D22" s="560" t="s">
        <v>689</v>
      </c>
      <c r="E22" s="402" t="s">
        <v>179</v>
      </c>
      <c r="F22" s="393"/>
      <c r="G22" s="402" t="s">
        <v>179</v>
      </c>
      <c r="H22" s="393"/>
      <c r="I22" s="402" t="s">
        <v>179</v>
      </c>
      <c r="J22" s="393"/>
      <c r="K22" s="402" t="s">
        <v>179</v>
      </c>
      <c r="L22" s="399">
        <f t="shared" ref="L22" si="26">IF(K22="SI",25%,0%)</f>
        <v>0.25</v>
      </c>
      <c r="M22" s="399">
        <f t="shared" ref="M22" si="27">F22+H22+J22+L22</f>
        <v>0.25</v>
      </c>
      <c r="N22" s="387" t="s">
        <v>478</v>
      </c>
      <c r="O22" s="448" t="str">
        <f t="shared" ref="O22" si="28">+IF(N22="NO SE HA PRESENTADO EN LOS UlTIMOS 5 AÑOS","RARA VEZ",IF(N22="AL MENOS 1 VEZ EN LOS ULTIMOS 5 AÑOS","IMPROBABLE",IF(N22="AL MENOS 1 VEZ EN LOS ULTIMOS 2 AÑOS","POSIBLE",IF(N22="AL MENOS 1 VEZ EN EL ULTIMO AÑO","PROBABLE",IF(N22="MAS DE 1 VEZ AL AÑO","CASI SEGURO","ERROR")))))</f>
        <v>RARA VEZ</v>
      </c>
      <c r="P22" s="387" t="str">
        <f t="shared" ref="P22" si="29">+IF(O22="RARA VEZ","20%",IF(O22="IMPROBABLE","40%",IF(O22="POSIBLE","60%",IF(O22="PROBABLE","80%",IF(O22="CASI SEGURO","100%","ERROR")))))</f>
        <v>20%</v>
      </c>
      <c r="Q22" s="526" t="s">
        <v>179</v>
      </c>
      <c r="R22" s="526" t="s">
        <v>179</v>
      </c>
      <c r="S22" s="526" t="s">
        <v>179</v>
      </c>
      <c r="T22" s="526" t="s">
        <v>179</v>
      </c>
      <c r="U22" s="526" t="s">
        <v>189</v>
      </c>
      <c r="V22" s="526" t="s">
        <v>189</v>
      </c>
      <c r="W22" s="526" t="s">
        <v>179</v>
      </c>
      <c r="X22" s="526" t="s">
        <v>189</v>
      </c>
      <c r="Y22" s="526" t="s">
        <v>189</v>
      </c>
      <c r="Z22" s="526" t="s">
        <v>189</v>
      </c>
      <c r="AA22" s="526" t="s">
        <v>179</v>
      </c>
      <c r="AB22" s="526" t="s">
        <v>179</v>
      </c>
      <c r="AC22" s="526" t="s">
        <v>179</v>
      </c>
      <c r="AD22" s="526" t="s">
        <v>179</v>
      </c>
      <c r="AE22" s="526" t="s">
        <v>189</v>
      </c>
      <c r="AF22" s="526" t="s">
        <v>189</v>
      </c>
      <c r="AG22" s="526" t="s">
        <v>179</v>
      </c>
      <c r="AH22" s="526" t="s">
        <v>189</v>
      </c>
      <c r="AI22" s="526" t="s">
        <v>189</v>
      </c>
      <c r="AJ22" s="390">
        <f t="shared" ref="AJ22" si="30">COUNTIF(Q22:AI24,"SI")</f>
        <v>10</v>
      </c>
      <c r="AK22" s="529" t="str">
        <f t="shared" si="21"/>
        <v>MAYOR</v>
      </c>
      <c r="AL22" s="530" t="str">
        <f t="shared" ref="AL22" si="31">+IF((O22="RARA VEZ")*AND(AK22="MODERADO"),"MODERADO",IF((O22="RARA VEZ")*AND(AK22="MAYOR"),"ALTO",IF((O22="RARA VEZ")*AND(AK22="CATASTRÓFICO"),"EXTREMO",IF((O22="IMPROBABLE")*AND(AK22="MODERADO"),"MODERADO",IF((O22="IMPROBABLE")*AND(AK22="MAYOR"),"ALTO",IF((O22="IMPROBABLE")*AND(AK22="CATASTRÓFICO"),"EXTREMO",IF((O22="POSIBLE")*AND(AK22="MODERADO"),"ALTO",IF((O22="POSIBLE")*AND(AK22="MAYOR"),"EXTREMO",IF((O22="POSIBLE")*AND(AK22="CATASTRÓFICO"),"EXTREMO",IF((O22="PROBABLE")*AND(AK22="MODERADO"),"ALTO",IF((O22="PROBABLE")*AND(AK22="MAYOR"),"EXTREMO",IF((O22="PROBABLE")*AND(AK22="CATASTRÓFICO"),"EXTREMO",IF((O22="CASI SEGURO")*AND(AK22="MODERADO"),"EXTREMO",IF((O22="CASI SEGURO")*AND(AK22="MAYOR"),"EXTREMO",IF((O22="CASI SEGURO")*AND(AK22="CATASTRÓFICO"),"EXTREMO","ERROR")))))))))))))))</f>
        <v>ALTO</v>
      </c>
      <c r="AM22" s="709" t="s">
        <v>690</v>
      </c>
      <c r="AN22" s="526" t="s">
        <v>691</v>
      </c>
      <c r="AO22" s="390" t="s">
        <v>172</v>
      </c>
      <c r="AP22" s="65">
        <f t="shared" si="0"/>
        <v>15</v>
      </c>
      <c r="AQ22" s="390" t="s">
        <v>173</v>
      </c>
      <c r="AR22" s="65">
        <f t="shared" si="1"/>
        <v>15</v>
      </c>
      <c r="AS22" s="390" t="s">
        <v>174</v>
      </c>
      <c r="AT22" s="65">
        <f t="shared" si="16"/>
        <v>15</v>
      </c>
      <c r="AU22" s="390" t="s">
        <v>175</v>
      </c>
      <c r="AV22" s="65">
        <f t="shared" si="17"/>
        <v>15</v>
      </c>
      <c r="AW22" s="390" t="s">
        <v>176</v>
      </c>
      <c r="AX22" s="65">
        <f t="shared" si="4"/>
        <v>15</v>
      </c>
      <c r="AY22" s="390" t="s">
        <v>177</v>
      </c>
      <c r="AZ22" s="65">
        <f t="shared" si="5"/>
        <v>15</v>
      </c>
      <c r="BA22" s="390" t="s">
        <v>178</v>
      </c>
      <c r="BB22" s="14">
        <f t="shared" si="6"/>
        <v>10</v>
      </c>
      <c r="BC22" s="14">
        <f t="shared" si="7"/>
        <v>100</v>
      </c>
      <c r="BD22" s="531" t="str">
        <f t="shared" si="8"/>
        <v>FUERTE</v>
      </c>
      <c r="BE22" s="511">
        <f>AVERAGE(BC22)</f>
        <v>100</v>
      </c>
      <c r="BF22" s="424" t="str">
        <f t="shared" ref="BF22" si="32">IF(BE22&gt;95,"FUERTE",IF(AND(BE22&lt;95.01,BE22&gt;85.02),"MODERADO",IF(AND(BE22&lt;85.01,BE22&gt;1),"DEBIL","0")))</f>
        <v>FUERTE</v>
      </c>
      <c r="BG22" s="424" t="str">
        <f t="shared" ref="BG22" si="33">IF(AND(O22="RARA VEZ",BF22="FUERTE"),"RARA VEZ",IF(AND(O22="RARA VEZ",BF22="MODERADO"),"RARA VEZ",IF(AND(O22="IMPROBABLE",BF22="FUERTE"),"RARA VEZ",IF(AND(O22="IMPROBABLE",BF22="MODERADO"),"RARA VEZ",IF(AND(O22="POSIBLE",BF22="FUERTE"),"RARA VEZ",IF(AND(O22="POSIBLE",BF22="MODERADO"),"IMPROBABLE",IF(AND(O22="PROBABLE",BF22="FUERTE"),"IMPROBABLE",IF(AND(O22="PROBABLE",BF22="MODERADO"),"POSIBLE",IF(AND(O22="CASI SEGURO",BF22="FUERTE"),"POSIBLE",IF(AND(O22="CASI SEGURO",BF22="MODERADO"),"PROBABLE",IF(BF22="DEBIL",O22,"ERROR")))))))))))</f>
        <v>RARA VEZ</v>
      </c>
      <c r="BH22" s="421" t="str">
        <f t="shared" ref="BH22" si="34">AK22</f>
        <v>MAYOR</v>
      </c>
      <c r="BI22" s="421" t="s">
        <v>562</v>
      </c>
      <c r="BJ22" s="437" t="s">
        <v>280</v>
      </c>
      <c r="BK22" s="443" t="s">
        <v>692</v>
      </c>
      <c r="BL22" s="443" t="s">
        <v>673</v>
      </c>
      <c r="BM22" s="537">
        <v>46174</v>
      </c>
      <c r="BN22" s="537">
        <v>46371</v>
      </c>
      <c r="BO22" s="443" t="s">
        <v>693</v>
      </c>
      <c r="BP22" s="804">
        <v>46142</v>
      </c>
      <c r="BQ22" s="390" t="s">
        <v>805</v>
      </c>
      <c r="BR22" s="539" t="s">
        <v>76</v>
      </c>
    </row>
    <row r="23" spans="1:70" ht="50.1" customHeight="1">
      <c r="A23" s="708"/>
      <c r="B23" s="708"/>
      <c r="C23" s="466"/>
      <c r="D23" s="561"/>
      <c r="E23" s="403"/>
      <c r="F23" s="394"/>
      <c r="G23" s="403"/>
      <c r="H23" s="394"/>
      <c r="I23" s="403"/>
      <c r="J23" s="394"/>
      <c r="K23" s="403"/>
      <c r="L23" s="400"/>
      <c r="M23" s="400"/>
      <c r="N23" s="388"/>
      <c r="O23" s="449"/>
      <c r="P23" s="388"/>
      <c r="Q23" s="527"/>
      <c r="R23" s="527"/>
      <c r="S23" s="527"/>
      <c r="T23" s="527"/>
      <c r="U23" s="527"/>
      <c r="V23" s="527"/>
      <c r="W23" s="527"/>
      <c r="X23" s="527"/>
      <c r="Y23" s="527"/>
      <c r="Z23" s="527"/>
      <c r="AA23" s="527"/>
      <c r="AB23" s="527"/>
      <c r="AC23" s="527"/>
      <c r="AD23" s="527"/>
      <c r="AE23" s="527"/>
      <c r="AF23" s="527"/>
      <c r="AG23" s="527"/>
      <c r="AH23" s="527"/>
      <c r="AI23" s="527"/>
      <c r="AJ23" s="391"/>
      <c r="AK23" s="482"/>
      <c r="AL23" s="479"/>
      <c r="AM23" s="710"/>
      <c r="AN23" s="711"/>
      <c r="AO23" s="506"/>
      <c r="AP23" s="15">
        <f t="shared" si="0"/>
        <v>0</v>
      </c>
      <c r="AQ23" s="506"/>
      <c r="AR23" s="15">
        <f t="shared" si="1"/>
        <v>0</v>
      </c>
      <c r="AS23" s="506"/>
      <c r="AT23" s="15">
        <f t="shared" si="16"/>
        <v>0</v>
      </c>
      <c r="AU23" s="506"/>
      <c r="AV23" s="15">
        <f t="shared" si="17"/>
        <v>0</v>
      </c>
      <c r="AW23" s="506"/>
      <c r="AX23" s="15">
        <f t="shared" si="4"/>
        <v>0</v>
      </c>
      <c r="AY23" s="506"/>
      <c r="AZ23" s="15">
        <f t="shared" si="5"/>
        <v>0</v>
      </c>
      <c r="BA23" s="506"/>
      <c r="BB23" s="12">
        <f t="shared" si="6"/>
        <v>0</v>
      </c>
      <c r="BC23" s="12">
        <f t="shared" si="7"/>
        <v>0</v>
      </c>
      <c r="BD23" s="532"/>
      <c r="BE23" s="425"/>
      <c r="BF23" s="422"/>
      <c r="BG23" s="422"/>
      <c r="BH23" s="422"/>
      <c r="BI23" s="438"/>
      <c r="BJ23" s="391"/>
      <c r="BK23" s="715"/>
      <c r="BL23" s="715"/>
      <c r="BM23" s="577"/>
      <c r="BN23" s="577"/>
      <c r="BO23" s="715"/>
      <c r="BP23" s="506"/>
      <c r="BQ23" s="506"/>
      <c r="BR23" s="540"/>
    </row>
    <row r="24" spans="1:70" ht="50.1" hidden="1" customHeight="1" thickBot="1">
      <c r="A24" s="309"/>
      <c r="B24" s="309"/>
      <c r="C24" s="467"/>
      <c r="D24" s="562"/>
      <c r="E24" s="404"/>
      <c r="F24" s="395"/>
      <c r="G24" s="404"/>
      <c r="H24" s="395"/>
      <c r="I24" s="404"/>
      <c r="J24" s="395"/>
      <c r="K24" s="404"/>
      <c r="L24" s="401"/>
      <c r="M24" s="401"/>
      <c r="N24" s="389"/>
      <c r="O24" s="450"/>
      <c r="P24" s="389"/>
      <c r="Q24" s="528"/>
      <c r="R24" s="528"/>
      <c r="S24" s="528"/>
      <c r="T24" s="528"/>
      <c r="U24" s="528"/>
      <c r="V24" s="528"/>
      <c r="W24" s="528"/>
      <c r="X24" s="528"/>
      <c r="Y24" s="528"/>
      <c r="Z24" s="528"/>
      <c r="AA24" s="528"/>
      <c r="AB24" s="528"/>
      <c r="AC24" s="528"/>
      <c r="AD24" s="528"/>
      <c r="AE24" s="528"/>
      <c r="AF24" s="528"/>
      <c r="AG24" s="528"/>
      <c r="AH24" s="528"/>
      <c r="AI24" s="528"/>
      <c r="AJ24" s="392"/>
      <c r="AK24" s="483"/>
      <c r="AL24" s="480"/>
      <c r="AM24" s="187"/>
      <c r="AN24" s="250"/>
      <c r="AO24" s="188"/>
      <c r="AP24" s="64">
        <f t="shared" si="0"/>
        <v>0</v>
      </c>
      <c r="AQ24" s="64"/>
      <c r="AR24" s="64">
        <f t="shared" si="1"/>
        <v>0</v>
      </c>
      <c r="AS24" s="64"/>
      <c r="AT24" s="64">
        <f t="shared" si="16"/>
        <v>0</v>
      </c>
      <c r="AU24" s="64"/>
      <c r="AV24" s="64">
        <f t="shared" si="17"/>
        <v>0</v>
      </c>
      <c r="AW24" s="64"/>
      <c r="AX24" s="64">
        <f t="shared" si="4"/>
        <v>0</v>
      </c>
      <c r="AY24" s="64"/>
      <c r="AZ24" s="64">
        <f t="shared" si="5"/>
        <v>0</v>
      </c>
      <c r="BA24" s="64"/>
      <c r="BB24" s="250">
        <f t="shared" si="6"/>
        <v>0</v>
      </c>
      <c r="BC24" s="250">
        <f t="shared" si="7"/>
        <v>0</v>
      </c>
      <c r="BD24" s="310" t="str">
        <f t="shared" si="8"/>
        <v>ESTABLECER CONTROL</v>
      </c>
      <c r="BE24" s="426"/>
      <c r="BF24" s="423"/>
      <c r="BG24" s="423"/>
      <c r="BH24" s="423"/>
      <c r="BI24" s="439"/>
      <c r="BJ24" s="392"/>
      <c r="BK24" s="305"/>
      <c r="BL24" s="305"/>
      <c r="BM24" s="420"/>
      <c r="BN24" s="420"/>
      <c r="BO24" s="311"/>
      <c r="BP24" s="188"/>
      <c r="BQ24" s="230"/>
      <c r="BR24" s="231"/>
    </row>
    <row r="25" spans="1:70">
      <c r="O25" s="47"/>
    </row>
    <row r="26" spans="1:70">
      <c r="O26" s="47"/>
    </row>
    <row r="27" spans="1:70">
      <c r="O27" s="47"/>
    </row>
    <row r="28" spans="1:70">
      <c r="O28" s="47"/>
    </row>
    <row r="29" spans="1:70">
      <c r="O29" s="47"/>
    </row>
    <row r="30" spans="1:70">
      <c r="O30" s="47"/>
    </row>
    <row r="31" spans="1:70">
      <c r="O31" s="47"/>
    </row>
    <row r="32" spans="1:70">
      <c r="O32" s="47"/>
    </row>
    <row r="33" spans="15:15">
      <c r="O33" s="47"/>
    </row>
    <row r="34" spans="15:15">
      <c r="O34" s="47"/>
    </row>
    <row r="35" spans="15:15">
      <c r="O35" s="47"/>
    </row>
    <row r="36" spans="15:15">
      <c r="O36" s="47"/>
    </row>
    <row r="37" spans="15:15">
      <c r="O37" s="47"/>
    </row>
    <row r="38" spans="15:15">
      <c r="O38" s="47"/>
    </row>
    <row r="39" spans="15:15">
      <c r="O39" s="47"/>
    </row>
    <row r="40" spans="15:15">
      <c r="O40" s="47"/>
    </row>
    <row r="41" spans="15:15">
      <c r="O41" s="47"/>
    </row>
    <row r="42" spans="15:15">
      <c r="O42" s="47"/>
    </row>
    <row r="43" spans="15:15">
      <c r="O43" s="47"/>
    </row>
    <row r="44" spans="15:15">
      <c r="O44" s="47"/>
    </row>
    <row r="45" spans="15:15">
      <c r="O45" s="47"/>
    </row>
    <row r="46" spans="15:15">
      <c r="O46" s="47"/>
    </row>
    <row r="47" spans="15:15">
      <c r="O47" s="47"/>
    </row>
    <row r="48" spans="15:15">
      <c r="O48" s="47"/>
    </row>
    <row r="49" spans="15:15">
      <c r="O49" s="47"/>
    </row>
    <row r="50" spans="15:15">
      <c r="O50" s="47"/>
    </row>
    <row r="51" spans="15:15">
      <c r="O51" s="47"/>
    </row>
    <row r="52" spans="15:15">
      <c r="O52" s="47"/>
    </row>
    <row r="53" spans="15:15">
      <c r="O53" s="47"/>
    </row>
    <row r="54" spans="15:15">
      <c r="O54" s="47"/>
    </row>
    <row r="55" spans="15:15">
      <c r="O55" s="47"/>
    </row>
    <row r="56" spans="15:15">
      <c r="O56" s="47"/>
    </row>
    <row r="57" spans="15:15">
      <c r="O57" s="47"/>
    </row>
    <row r="58" spans="15:15">
      <c r="O58" s="47"/>
    </row>
    <row r="59" spans="15:15">
      <c r="O59" s="47"/>
    </row>
    <row r="60" spans="15:15">
      <c r="O60" s="47"/>
    </row>
    <row r="61" spans="15:15">
      <c r="O61" s="47"/>
    </row>
    <row r="62" spans="15:15">
      <c r="O62" s="47"/>
    </row>
    <row r="63" spans="15:15">
      <c r="O63" s="47"/>
    </row>
    <row r="64" spans="15:15">
      <c r="O64" s="47"/>
    </row>
    <row r="65" spans="15:15">
      <c r="O65" s="47"/>
    </row>
    <row r="66" spans="15:15">
      <c r="O66" s="47"/>
    </row>
    <row r="67" spans="15:15">
      <c r="O67" s="47"/>
    </row>
    <row r="68" spans="15:15">
      <c r="O68" s="47"/>
    </row>
    <row r="69" spans="15:15">
      <c r="O69" s="47"/>
    </row>
    <row r="70" spans="15:15">
      <c r="O70" s="47"/>
    </row>
    <row r="71" spans="15:15">
      <c r="O71" s="47"/>
    </row>
  </sheetData>
  <sheetProtection formatCells="0" formatRows="0"/>
  <dataConsolidate/>
  <mergeCells count="269">
    <mergeCell ref="BM22:BM24"/>
    <mergeCell ref="BN22:BN24"/>
    <mergeCell ref="BO22:BO23"/>
    <mergeCell ref="BP22:BP23"/>
    <mergeCell ref="BQ22:BQ23"/>
    <mergeCell ref="BR22:BR23"/>
    <mergeCell ref="BG22:BG24"/>
    <mergeCell ref="BH22:BH24"/>
    <mergeCell ref="BI22:BI24"/>
    <mergeCell ref="BJ22:BJ24"/>
    <mergeCell ref="BK22:BK23"/>
    <mergeCell ref="BL22:BL23"/>
    <mergeCell ref="AW22:AW23"/>
    <mergeCell ref="AY22:AY23"/>
    <mergeCell ref="BA22:BA23"/>
    <mergeCell ref="BD22:BD23"/>
    <mergeCell ref="BE22:BE24"/>
    <mergeCell ref="BF22:BF24"/>
    <mergeCell ref="AM22:AM23"/>
    <mergeCell ref="AN22:AN23"/>
    <mergeCell ref="AO22:AO23"/>
    <mergeCell ref="AQ22:AQ23"/>
    <mergeCell ref="AS22:AS23"/>
    <mergeCell ref="AU22:AU23"/>
    <mergeCell ref="AG22:AG24"/>
    <mergeCell ref="AH22:AH24"/>
    <mergeCell ref="AI22:AI24"/>
    <mergeCell ref="AJ22:AJ24"/>
    <mergeCell ref="AK22:AK24"/>
    <mergeCell ref="AL22:AL24"/>
    <mergeCell ref="AA22:AA24"/>
    <mergeCell ref="AB22:AB24"/>
    <mergeCell ref="AC22:AC24"/>
    <mergeCell ref="AD22:AD24"/>
    <mergeCell ref="AE22:AE24"/>
    <mergeCell ref="AF22:AF24"/>
    <mergeCell ref="U22:U24"/>
    <mergeCell ref="V22:V24"/>
    <mergeCell ref="W22:W24"/>
    <mergeCell ref="X22:X24"/>
    <mergeCell ref="Y22:Y24"/>
    <mergeCell ref="Z22:Z24"/>
    <mergeCell ref="O22:O24"/>
    <mergeCell ref="P22:P24"/>
    <mergeCell ref="Q22:Q24"/>
    <mergeCell ref="R22:R24"/>
    <mergeCell ref="S22:S24"/>
    <mergeCell ref="T22:T24"/>
    <mergeCell ref="I22:I24"/>
    <mergeCell ref="J22:J24"/>
    <mergeCell ref="K22:K24"/>
    <mergeCell ref="L22:L24"/>
    <mergeCell ref="M22:M24"/>
    <mergeCell ref="N22:N24"/>
    <mergeCell ref="C22:C24"/>
    <mergeCell ref="D22:D24"/>
    <mergeCell ref="E22:E24"/>
    <mergeCell ref="F22:F24"/>
    <mergeCell ref="G22:G24"/>
    <mergeCell ref="H22:H24"/>
    <mergeCell ref="BM19:BM21"/>
    <mergeCell ref="BN19:BN21"/>
    <mergeCell ref="BO19:BO20"/>
    <mergeCell ref="BP19:BP20"/>
    <mergeCell ref="BQ19:BQ20"/>
    <mergeCell ref="BR19:BR20"/>
    <mergeCell ref="BG19:BG21"/>
    <mergeCell ref="BH19:BH21"/>
    <mergeCell ref="BI19:BI21"/>
    <mergeCell ref="BJ19:BJ21"/>
    <mergeCell ref="BK19:BK20"/>
    <mergeCell ref="BL19:BL20"/>
    <mergeCell ref="AI19:AI21"/>
    <mergeCell ref="AJ19:AJ21"/>
    <mergeCell ref="AK19:AK21"/>
    <mergeCell ref="AL19:AL21"/>
    <mergeCell ref="BE19:BE21"/>
    <mergeCell ref="BF19:BF21"/>
    <mergeCell ref="AC19:AC21"/>
    <mergeCell ref="AD19:AD21"/>
    <mergeCell ref="AE19:AE21"/>
    <mergeCell ref="AF19:AF21"/>
    <mergeCell ref="AG19:AG21"/>
    <mergeCell ref="AH19:AH21"/>
    <mergeCell ref="W19:W21"/>
    <mergeCell ref="X19:X21"/>
    <mergeCell ref="Y19:Y21"/>
    <mergeCell ref="Z19:Z21"/>
    <mergeCell ref="AA19:AA21"/>
    <mergeCell ref="AB19:AB21"/>
    <mergeCell ref="Q19:Q21"/>
    <mergeCell ref="R19:R21"/>
    <mergeCell ref="S19:S21"/>
    <mergeCell ref="T19:T21"/>
    <mergeCell ref="U19:U21"/>
    <mergeCell ref="V19:V21"/>
    <mergeCell ref="K19:K21"/>
    <mergeCell ref="L19:L21"/>
    <mergeCell ref="M19:M21"/>
    <mergeCell ref="N19:N21"/>
    <mergeCell ref="O19:O21"/>
    <mergeCell ref="P19:P21"/>
    <mergeCell ref="BA17:BA18"/>
    <mergeCell ref="BD17:BD18"/>
    <mergeCell ref="C19:C21"/>
    <mergeCell ref="D19:D21"/>
    <mergeCell ref="E19:E21"/>
    <mergeCell ref="F19:F21"/>
    <mergeCell ref="G19:G21"/>
    <mergeCell ref="H19:H21"/>
    <mergeCell ref="I19:I21"/>
    <mergeCell ref="J19:J21"/>
    <mergeCell ref="AG16:AG18"/>
    <mergeCell ref="AH16:AH18"/>
    <mergeCell ref="AI16:AI18"/>
    <mergeCell ref="AJ16:AJ18"/>
    <mergeCell ref="AK16:AK18"/>
    <mergeCell ref="AL16:AL18"/>
    <mergeCell ref="AA16:AA18"/>
    <mergeCell ref="AB16:AB18"/>
    <mergeCell ref="BQ16:BQ18"/>
    <mergeCell ref="BR16:BR18"/>
    <mergeCell ref="AM17:AM18"/>
    <mergeCell ref="AN17:AN18"/>
    <mergeCell ref="AO17:AO18"/>
    <mergeCell ref="AQ17:AQ18"/>
    <mergeCell ref="AS17:AS18"/>
    <mergeCell ref="AU17:AU18"/>
    <mergeCell ref="AW17:AW18"/>
    <mergeCell ref="AY17:AY18"/>
    <mergeCell ref="BK16:BK18"/>
    <mergeCell ref="BL16:BL18"/>
    <mergeCell ref="BM16:BM18"/>
    <mergeCell ref="BN16:BN18"/>
    <mergeCell ref="BO16:BO18"/>
    <mergeCell ref="BP16:BP18"/>
    <mergeCell ref="BE16:BE18"/>
    <mergeCell ref="BF16:BF18"/>
    <mergeCell ref="BG16:BG18"/>
    <mergeCell ref="BH16:BH18"/>
    <mergeCell ref="BI16:BI18"/>
    <mergeCell ref="BJ16:BJ18"/>
    <mergeCell ref="AC16:AC18"/>
    <mergeCell ref="AD16:AD18"/>
    <mergeCell ref="AE16:AE18"/>
    <mergeCell ref="AF16:AF18"/>
    <mergeCell ref="U16:U18"/>
    <mergeCell ref="V16:V18"/>
    <mergeCell ref="W16:W18"/>
    <mergeCell ref="X16:X18"/>
    <mergeCell ref="Y16:Y18"/>
    <mergeCell ref="Z16:Z18"/>
    <mergeCell ref="O16:O18"/>
    <mergeCell ref="P16:P18"/>
    <mergeCell ref="Q16:Q18"/>
    <mergeCell ref="R16:R18"/>
    <mergeCell ref="S16:S18"/>
    <mergeCell ref="T16:T18"/>
    <mergeCell ref="I16:I18"/>
    <mergeCell ref="J16:J18"/>
    <mergeCell ref="K16:K18"/>
    <mergeCell ref="L16:L18"/>
    <mergeCell ref="M16:M18"/>
    <mergeCell ref="N16:N18"/>
    <mergeCell ref="BO13:BO15"/>
    <mergeCell ref="BP13:BP14"/>
    <mergeCell ref="BQ13:BQ14"/>
    <mergeCell ref="BR13:BR14"/>
    <mergeCell ref="C16:C18"/>
    <mergeCell ref="D16:D18"/>
    <mergeCell ref="E16:E18"/>
    <mergeCell ref="F16:F18"/>
    <mergeCell ref="G16:G18"/>
    <mergeCell ref="H16:H18"/>
    <mergeCell ref="BI13:BI15"/>
    <mergeCell ref="BJ13:BJ15"/>
    <mergeCell ref="BK13:BK14"/>
    <mergeCell ref="BL13:BL14"/>
    <mergeCell ref="BM13:BM14"/>
    <mergeCell ref="BN13:BN14"/>
    <mergeCell ref="BC13:BC14"/>
    <mergeCell ref="BD13:BD14"/>
    <mergeCell ref="BE13:BE15"/>
    <mergeCell ref="BF13:BF15"/>
    <mergeCell ref="BG13:BG15"/>
    <mergeCell ref="BH13:BH15"/>
    <mergeCell ref="AS13:AS14"/>
    <mergeCell ref="AU13:AU14"/>
    <mergeCell ref="AY13:AY14"/>
    <mergeCell ref="BA13:BA14"/>
    <mergeCell ref="BB13:BB14"/>
    <mergeCell ref="AK13:AK15"/>
    <mergeCell ref="AL13:AL15"/>
    <mergeCell ref="AM13:AM14"/>
    <mergeCell ref="AN13:AN14"/>
    <mergeCell ref="AO13:AO14"/>
    <mergeCell ref="AQ13:AQ14"/>
    <mergeCell ref="AI13:AI15"/>
    <mergeCell ref="AJ13:AJ15"/>
    <mergeCell ref="Y13:Y15"/>
    <mergeCell ref="Z13:Z15"/>
    <mergeCell ref="AA13:AA15"/>
    <mergeCell ref="AB13:AB15"/>
    <mergeCell ref="AC13:AC15"/>
    <mergeCell ref="AD13:AD15"/>
    <mergeCell ref="AW13:AW14"/>
    <mergeCell ref="H13:H15"/>
    <mergeCell ref="I13:I15"/>
    <mergeCell ref="J13:J15"/>
    <mergeCell ref="K13:K15"/>
    <mergeCell ref="L13:L15"/>
    <mergeCell ref="BO11:BO12"/>
    <mergeCell ref="BP11:BP12"/>
    <mergeCell ref="BQ11:BQ12"/>
    <mergeCell ref="S13:S15"/>
    <mergeCell ref="T13:T15"/>
    <mergeCell ref="U13:U15"/>
    <mergeCell ref="V13:V15"/>
    <mergeCell ref="W13:W15"/>
    <mergeCell ref="X13:X15"/>
    <mergeCell ref="M13:M15"/>
    <mergeCell ref="N13:N15"/>
    <mergeCell ref="O13:O15"/>
    <mergeCell ref="P13:P15"/>
    <mergeCell ref="Q13:Q15"/>
    <mergeCell ref="R13:R15"/>
    <mergeCell ref="AE13:AE15"/>
    <mergeCell ref="AF13:AF15"/>
    <mergeCell ref="AG13:AG15"/>
    <mergeCell ref="AH13:AH15"/>
    <mergeCell ref="BR11:BR12"/>
    <mergeCell ref="A13:A23"/>
    <mergeCell ref="B13:B23"/>
    <mergeCell ref="C13:C15"/>
    <mergeCell ref="D13:D15"/>
    <mergeCell ref="E13:E15"/>
    <mergeCell ref="F13:F15"/>
    <mergeCell ref="AL11:AL12"/>
    <mergeCell ref="AM11:AM12"/>
    <mergeCell ref="AN11:BF11"/>
    <mergeCell ref="BG11:BH11"/>
    <mergeCell ref="BJ11:BJ12"/>
    <mergeCell ref="BK11:BN11"/>
    <mergeCell ref="A10:A12"/>
    <mergeCell ref="B10:B12"/>
    <mergeCell ref="C10:C12"/>
    <mergeCell ref="D10:K10"/>
    <mergeCell ref="N10:BH10"/>
    <mergeCell ref="BJ10:BR10"/>
    <mergeCell ref="D11:D12"/>
    <mergeCell ref="E11:K11"/>
    <mergeCell ref="N11:P11"/>
    <mergeCell ref="Q11:AK11"/>
    <mergeCell ref="G13:G15"/>
    <mergeCell ref="A5:B5"/>
    <mergeCell ref="C5:D5"/>
    <mergeCell ref="E5:BR6"/>
    <mergeCell ref="A6:B6"/>
    <mergeCell ref="C6:D6"/>
    <mergeCell ref="A8:D8"/>
    <mergeCell ref="E8:I8"/>
    <mergeCell ref="A1:D4"/>
    <mergeCell ref="E1:BR2"/>
    <mergeCell ref="E3:AE3"/>
    <mergeCell ref="AF3:AW3"/>
    <mergeCell ref="AY3:BR3"/>
    <mergeCell ref="E4:AE4"/>
    <mergeCell ref="AF4:AW4"/>
    <mergeCell ref="AY4:BR4"/>
  </mergeCells>
  <conditionalFormatting sqref="D13:D15">
    <cfRule type="expression" dxfId="161" priority="14">
      <formula>$M$16&gt;=100%</formula>
    </cfRule>
    <cfRule type="expression" dxfId="160" priority="15">
      <formula>$M$16&lt;100%</formula>
    </cfRule>
    <cfRule type="expression" dxfId="159" priority="18">
      <formula>$M$13&lt;100%</formula>
    </cfRule>
    <cfRule type="expression" dxfId="158" priority="19">
      <formula>$M$13&gt;=100%</formula>
    </cfRule>
  </conditionalFormatting>
  <conditionalFormatting sqref="D16:D18">
    <cfRule type="expression" dxfId="157" priority="10">
      <formula>$M$13&lt;100%</formula>
    </cfRule>
    <cfRule type="expression" dxfId="156" priority="11">
      <formula>$M$13&gt;=100%</formula>
    </cfRule>
  </conditionalFormatting>
  <conditionalFormatting sqref="D19:D24">
    <cfRule type="expression" dxfId="155" priority="12">
      <formula>$M$22&gt;=100%</formula>
    </cfRule>
    <cfRule type="expression" dxfId="154" priority="13">
      <formula>$M$22&lt;100%</formula>
    </cfRule>
    <cfRule type="expression" dxfId="153" priority="16">
      <formula>$M$13&lt;100%</formula>
    </cfRule>
    <cfRule type="expression" dxfId="152" priority="17">
      <formula>$M$13&gt;=100%</formula>
    </cfRule>
  </conditionalFormatting>
  <conditionalFormatting sqref="N13:O13 N16:O16 N19:O19 N22:O22">
    <cfRule type="containsText" dxfId="151" priority="39" operator="containsText" text="PROBABLE">
      <formula>NOT(ISERROR(SEARCH("PROBABLE",N13)))</formula>
    </cfRule>
    <cfRule type="containsText" dxfId="150" priority="38" operator="containsText" text="POSIBLE">
      <formula>NOT(ISERROR(SEARCH("POSIBLE",N13)))</formula>
    </cfRule>
    <cfRule type="containsText" dxfId="149" priority="37" operator="containsText" text="IMPROBABLE">
      <formula>NOT(ISERROR(SEARCH("IMPROBABLE",N13)))</formula>
    </cfRule>
    <cfRule type="containsText" dxfId="148" priority="36" operator="containsText" text="RARA VEZ">
      <formula>NOT(ISERROR(SEARCH("RARA VEZ",N13)))</formula>
    </cfRule>
    <cfRule type="containsText" dxfId="147" priority="40" operator="containsText" text="CASI SEGURO">
      <formula>NOT(ISERROR(SEARCH("CASI SEGURO",N13)))</formula>
    </cfRule>
  </conditionalFormatting>
  <conditionalFormatting sqref="AK13:AK24">
    <cfRule type="containsText" dxfId="146" priority="43" operator="containsText" text="MODERADO">
      <formula>NOT(ISERROR(SEARCH("MODERADO",AK13)))</formula>
    </cfRule>
    <cfRule type="containsText" dxfId="145" priority="41" operator="containsText" text="CATASTRÓFICO">
      <formula>NOT(ISERROR(SEARCH("CATASTRÓFICO",AK13)))</formula>
    </cfRule>
    <cfRule type="containsText" dxfId="144" priority="42" operator="containsText" text="MAYOR">
      <formula>NOT(ISERROR(SEARCH("MAYOR",AK13)))</formula>
    </cfRule>
  </conditionalFormatting>
  <conditionalFormatting sqref="AL13 AL16 AL19 AL22">
    <cfRule type="containsText" dxfId="143" priority="35" operator="containsText" text="BAJO">
      <formula>NOT(ISERROR(SEARCH("BAJO",AL13)))</formula>
    </cfRule>
    <cfRule type="containsText" dxfId="142" priority="34" operator="containsText" text="MODERADO">
      <formula>NOT(ISERROR(SEARCH("MODERADO",AL13)))</formula>
    </cfRule>
    <cfRule type="containsText" dxfId="141" priority="33" operator="containsText" text="ALTO">
      <formula>NOT(ISERROR(SEARCH("ALTO",AL13)))</formula>
    </cfRule>
    <cfRule type="containsText" dxfId="140" priority="32" operator="containsText" text="EXTREMO">
      <formula>NOT(ISERROR(SEARCH("EXTREMO",AL13)))</formula>
    </cfRule>
  </conditionalFormatting>
  <conditionalFormatting sqref="BG13:BG24">
    <cfRule type="containsText" dxfId="139" priority="26" operator="containsText" text="IMPROBABLE">
      <formula>NOT(ISERROR(SEARCH("IMPROBABLE",BG13)))</formula>
    </cfRule>
    <cfRule type="containsText" dxfId="138" priority="27" operator="containsText" text="RARA VEZ">
      <formula>NOT(ISERROR(SEARCH("RARA VEZ",BG13)))</formula>
    </cfRule>
    <cfRule type="containsText" dxfId="137" priority="23" operator="containsText" text="CASI SEGURO">
      <formula>NOT(ISERROR(SEARCH("CASI SEGURO",BG13)))</formula>
    </cfRule>
    <cfRule type="containsText" dxfId="136" priority="24" operator="containsText" text="PROBABLE">
      <formula>NOT(ISERROR(SEARCH("PROBABLE",BG13)))</formula>
    </cfRule>
    <cfRule type="containsText" dxfId="135" priority="25" operator="containsText" text="POSIBLE">
      <formula>NOT(ISERROR(SEARCH("POSIBLE",BG13)))</formula>
    </cfRule>
  </conditionalFormatting>
  <conditionalFormatting sqref="BH13:BI13 BH14:BH24 BI16 BI19 BI22">
    <cfRule type="containsText" dxfId="134" priority="22" operator="containsText" text="CATASTRÓFICO">
      <formula>NOT(ISERROR(SEARCH("CATASTRÓFICO",BH13)))</formula>
    </cfRule>
    <cfRule type="containsText" dxfId="133" priority="21" operator="containsText" text="MAYOR">
      <formula>NOT(ISERROR(SEARCH("MAYOR",BH13)))</formula>
    </cfRule>
  </conditionalFormatting>
  <conditionalFormatting sqref="BH13:BI13 BI16 BI19 BI22 BH14:BH24">
    <cfRule type="containsText" dxfId="132" priority="20" operator="containsText" text="MODERADO">
      <formula>NOT(ISERROR(SEARCH("MODERADO",BH13)))</formula>
    </cfRule>
  </conditionalFormatting>
  <conditionalFormatting sqref="BI13:BI24">
    <cfRule type="containsText" dxfId="131" priority="3" operator="containsText" text="EXTREMO">
      <formula>NOT(ISERROR(SEARCH("EXTREMO",BI13)))</formula>
    </cfRule>
    <cfRule type="containsText" dxfId="130" priority="2" operator="containsText" text="ALTO">
      <formula>NOT(ISERROR(SEARCH("ALTO",BI13)))</formula>
    </cfRule>
    <cfRule type="containsText" dxfId="129" priority="1" operator="containsText" text="MODERADO">
      <formula>NOT(ISERROR(SEARCH("MODERADO",BI13)))</formula>
    </cfRule>
  </conditionalFormatting>
  <conditionalFormatting sqref="BK21:BL21 BO21">
    <cfRule type="expression" dxfId="128" priority="29">
      <formula>#REF!="DILIGENCIE EL PLAN DE ACCIÓN"</formula>
    </cfRule>
  </conditionalFormatting>
  <conditionalFormatting sqref="BK24:BL24 BO24">
    <cfRule type="expression" dxfId="127" priority="28">
      <formula>#REF!="DILIGENCIE EL PLAN DE ACCIÓN"</formula>
    </cfRule>
  </conditionalFormatting>
  <conditionalFormatting sqref="BK13:BO13 BK15:BN15">
    <cfRule type="expression" dxfId="126" priority="31">
      <formula>#REF!="DILIGENCIE EL PLAN DE ACCIÓN"</formula>
    </cfRule>
  </conditionalFormatting>
  <conditionalFormatting sqref="BK16:BO16">
    <cfRule type="expression" dxfId="125" priority="6">
      <formula>#REF!="DILIGENCIE EL PLAN DE ACCIÓN"</formula>
    </cfRule>
  </conditionalFormatting>
  <conditionalFormatting sqref="BK19:BO19">
    <cfRule type="expression" dxfId="124" priority="5">
      <formula>#REF!="DILIGENCIE EL PLAN DE ACCIÓN"</formula>
    </cfRule>
  </conditionalFormatting>
  <conditionalFormatting sqref="BK22:BO22">
    <cfRule type="expression" dxfId="123" priority="4">
      <formula>#REF!="DILIGENCIE EL PLAN DE ACCIÓN"</formula>
    </cfRule>
  </conditionalFormatting>
  <dataValidations count="3">
    <dataValidation type="list" allowBlank="1" showInputMessage="1" showErrorMessage="1" sqref="BI13:BI24" xr:uid="{00000000-0002-0000-0E00-000000000000}">
      <formula1>"EXTREMO,ALTO,MODERADO"</formula1>
    </dataValidation>
    <dataValidation type="list" allowBlank="1" showInputMessage="1" showErrorMessage="1" sqref="BJ13:BJ24" xr:uid="{00000000-0002-0000-0E00-000001000000}">
      <formula1>TRATAMIENTOC</formula1>
    </dataValidation>
    <dataValidation type="list" allowBlank="1" showInputMessage="1" showErrorMessage="1" sqref="K13:K24 I13:I24 G13:G24 E13:E24" xr:uid="{00000000-0002-0000-0E00-000002000000}">
      <formula1>Acción</formula1>
    </dataValidation>
  </dataValidations>
  <pageMargins left="0.7" right="0.7" top="0.75" bottom="0.75" header="0.3" footer="0.3"/>
  <pageSetup paperSize="9" scale="10" orientation="portrait"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5">
    <tabColor rgb="FFFFC000"/>
  </sheetPr>
  <dimension ref="A1:BR65"/>
  <sheetViews>
    <sheetView view="pageBreakPreview" topLeftCell="BG13" zoomScale="80" zoomScaleNormal="40" zoomScaleSheetLayoutView="80" workbookViewId="0">
      <selection activeCell="BQ14" sqref="BQ14:BQ15"/>
    </sheetView>
  </sheetViews>
  <sheetFormatPr baseColWidth="10" defaultColWidth="11.42578125" defaultRowHeight="12"/>
  <cols>
    <col min="1" max="1" width="21.85546875" style="10" customWidth="1"/>
    <col min="2" max="2" width="20" style="10" customWidth="1"/>
    <col min="3" max="3" width="6.7109375" style="13" customWidth="1"/>
    <col min="4" max="4" width="20.7109375" style="13" customWidth="1"/>
    <col min="5" max="5" width="14.42578125" style="13" customWidth="1"/>
    <col min="6" max="6" width="2.42578125" style="13" hidden="1" customWidth="1"/>
    <col min="7" max="7" width="14.42578125" style="13" customWidth="1"/>
    <col min="8" max="8" width="2.42578125" style="13" hidden="1" customWidth="1"/>
    <col min="9" max="9" width="26.85546875" style="10" customWidth="1"/>
    <col min="10" max="10" width="2.42578125" style="13" hidden="1" customWidth="1"/>
    <col min="11" max="11" width="29.7109375" style="10" customWidth="1"/>
    <col min="12" max="12" width="4.28515625" style="13" hidden="1" customWidth="1"/>
    <col min="13" max="13" width="5.28515625" style="13" hidden="1" customWidth="1"/>
    <col min="14" max="14" width="32.140625" style="10" customWidth="1"/>
    <col min="15" max="15" width="17.42578125" style="13" customWidth="1"/>
    <col min="16" max="16" width="9.85546875" style="13" hidden="1" customWidth="1"/>
    <col min="17" max="17" width="10" style="13" customWidth="1"/>
    <col min="18" max="18" width="15.42578125" style="13" customWidth="1"/>
    <col min="19" max="19" width="10" style="13" customWidth="1"/>
    <col min="20" max="20" width="15.85546875" style="13" customWidth="1"/>
    <col min="21" max="21" width="12.42578125" style="13" customWidth="1"/>
    <col min="22" max="22" width="10" style="13" customWidth="1"/>
    <col min="23" max="23" width="13" style="13" customWidth="1"/>
    <col min="24" max="24" width="15.85546875" style="13" customWidth="1"/>
    <col min="25" max="25" width="10" style="13" customWidth="1"/>
    <col min="26" max="26" width="13.28515625" style="13" customWidth="1"/>
    <col min="27" max="35" width="10" style="13" customWidth="1"/>
    <col min="36" max="36" width="2" style="13" hidden="1" customWidth="1"/>
    <col min="37" max="37" width="14.85546875" style="10" customWidth="1"/>
    <col min="38" max="38" width="13.28515625" style="10" customWidth="1"/>
    <col min="39" max="39" width="58.42578125" style="10" customWidth="1"/>
    <col min="40" max="40" width="22.85546875" style="10" customWidth="1"/>
    <col min="41" max="41" width="20.7109375" style="10" customWidth="1"/>
    <col min="42" max="42" width="3.85546875" style="10" hidden="1" customWidth="1"/>
    <col min="43" max="43" width="20.7109375" style="10" customWidth="1"/>
    <col min="44" max="44" width="4" style="10" hidden="1" customWidth="1"/>
    <col min="45" max="45" width="12.140625" style="10" bestFit="1" customWidth="1"/>
    <col min="46" max="46" width="4.140625" style="10" hidden="1" customWidth="1"/>
    <col min="47" max="47" width="20.7109375" style="10" customWidth="1"/>
    <col min="48" max="48" width="4.28515625" style="10" hidden="1" customWidth="1"/>
    <col min="49" max="49" width="20.7109375" style="10" customWidth="1"/>
    <col min="50" max="50" width="4.85546875" style="10" hidden="1" customWidth="1"/>
    <col min="51" max="51" width="20.7109375" style="10" customWidth="1"/>
    <col min="52" max="52" width="4.85546875" style="10" hidden="1" customWidth="1"/>
    <col min="53" max="53" width="20.7109375" style="10" customWidth="1"/>
    <col min="54" max="54" width="5.28515625" style="10" hidden="1" customWidth="1"/>
    <col min="55" max="55" width="8.7109375" style="10" hidden="1" customWidth="1"/>
    <col min="56" max="56" width="17" style="10" bestFit="1" customWidth="1"/>
    <col min="57" max="58" width="13.28515625" style="10" customWidth="1"/>
    <col min="59" max="59" width="19" style="10" customWidth="1"/>
    <col min="60" max="60" width="15.85546875" style="10" customWidth="1"/>
    <col min="61" max="61" width="13.28515625" style="10" customWidth="1"/>
    <col min="62" max="62" width="17.42578125" style="10" customWidth="1"/>
    <col min="63" max="63" width="31.42578125" style="10" customWidth="1"/>
    <col min="64" max="64" width="21.28515625" style="10" customWidth="1"/>
    <col min="65" max="65" width="19.42578125" style="10" customWidth="1"/>
    <col min="66" max="66" width="17.42578125" style="10" customWidth="1"/>
    <col min="67" max="67" width="26.42578125" style="10" customWidth="1"/>
    <col min="68" max="68" width="11.42578125" style="10" customWidth="1"/>
    <col min="69" max="69" width="20" style="10" customWidth="1"/>
    <col min="70" max="79" width="11.42578125" style="10" customWidth="1"/>
    <col min="80" max="16384" width="11.42578125" style="10"/>
  </cols>
  <sheetData>
    <row r="1" spans="1:70" ht="12" customHeight="1">
      <c r="A1" s="484"/>
      <c r="B1" s="485"/>
      <c r="C1" s="485"/>
      <c r="D1" s="486"/>
      <c r="E1" s="449" t="s">
        <v>134</v>
      </c>
      <c r="F1" s="449"/>
      <c r="G1" s="449"/>
      <c r="H1" s="449"/>
      <c r="I1" s="449"/>
      <c r="J1" s="449"/>
      <c r="K1" s="449"/>
      <c r="L1" s="449"/>
      <c r="M1" s="449"/>
      <c r="N1" s="449"/>
      <c r="O1" s="449"/>
      <c r="P1" s="449"/>
      <c r="Q1" s="449"/>
      <c r="R1" s="449"/>
      <c r="S1" s="449"/>
      <c r="T1" s="449"/>
      <c r="U1" s="449"/>
      <c r="V1" s="449"/>
      <c r="W1" s="449"/>
      <c r="X1" s="449"/>
      <c r="Y1" s="449"/>
      <c r="Z1" s="449"/>
      <c r="AA1" s="449"/>
      <c r="AB1" s="449"/>
      <c r="AC1" s="449"/>
      <c r="AD1" s="449"/>
      <c r="AE1" s="449"/>
      <c r="AF1" s="449"/>
      <c r="AG1" s="449"/>
      <c r="AH1" s="449"/>
      <c r="AI1" s="449"/>
      <c r="AJ1" s="449"/>
      <c r="AK1" s="449"/>
      <c r="AL1" s="449"/>
      <c r="AM1" s="449"/>
      <c r="AN1" s="449"/>
      <c r="AO1" s="449"/>
      <c r="AP1" s="449"/>
      <c r="AQ1" s="449"/>
      <c r="AR1" s="449"/>
      <c r="AS1" s="449"/>
      <c r="AT1" s="449"/>
      <c r="AU1" s="449"/>
      <c r="AV1" s="449"/>
      <c r="AW1" s="449"/>
      <c r="AX1" s="449"/>
      <c r="AY1" s="449"/>
      <c r="AZ1" s="449"/>
      <c r="BA1" s="449"/>
      <c r="BB1" s="449"/>
      <c r="BC1" s="449"/>
      <c r="BD1" s="449"/>
      <c r="BE1" s="449"/>
      <c r="BF1" s="449"/>
      <c r="BG1" s="449"/>
      <c r="BH1" s="449"/>
      <c r="BI1" s="449"/>
      <c r="BJ1" s="449"/>
      <c r="BK1" s="449"/>
      <c r="BL1" s="449"/>
      <c r="BM1" s="449"/>
      <c r="BN1" s="449"/>
      <c r="BO1" s="449"/>
      <c r="BP1" s="449"/>
      <c r="BQ1" s="449"/>
      <c r="BR1" s="449"/>
    </row>
    <row r="2" spans="1:70">
      <c r="A2" s="487"/>
      <c r="B2" s="488"/>
      <c r="C2" s="488"/>
      <c r="D2" s="489"/>
      <c r="E2" s="449"/>
      <c r="F2" s="449"/>
      <c r="G2" s="449"/>
      <c r="H2" s="449"/>
      <c r="I2" s="449"/>
      <c r="J2" s="449"/>
      <c r="K2" s="449"/>
      <c r="L2" s="449"/>
      <c r="M2" s="449"/>
      <c r="N2" s="449"/>
      <c r="O2" s="449"/>
      <c r="P2" s="449"/>
      <c r="Q2" s="449"/>
      <c r="R2" s="449"/>
      <c r="S2" s="449"/>
      <c r="T2" s="449"/>
      <c r="U2" s="449"/>
      <c r="V2" s="449"/>
      <c r="W2" s="449"/>
      <c r="X2" s="449"/>
      <c r="Y2" s="449"/>
      <c r="Z2" s="449"/>
      <c r="AA2" s="449"/>
      <c r="AB2" s="449"/>
      <c r="AC2" s="449"/>
      <c r="AD2" s="449"/>
      <c r="AE2" s="449"/>
      <c r="AF2" s="449"/>
      <c r="AG2" s="449"/>
      <c r="AH2" s="449"/>
      <c r="AI2" s="449"/>
      <c r="AJ2" s="449"/>
      <c r="AK2" s="449"/>
      <c r="AL2" s="449"/>
      <c r="AM2" s="449"/>
      <c r="AN2" s="449"/>
      <c r="AO2" s="449"/>
      <c r="AP2" s="449"/>
      <c r="AQ2" s="449"/>
      <c r="AR2" s="449"/>
      <c r="AS2" s="449"/>
      <c r="AT2" s="449"/>
      <c r="AU2" s="449"/>
      <c r="AV2" s="449"/>
      <c r="AW2" s="449"/>
      <c r="AX2" s="449"/>
      <c r="AY2" s="449"/>
      <c r="AZ2" s="449"/>
      <c r="BA2" s="449"/>
      <c r="BB2" s="449"/>
      <c r="BC2" s="449"/>
      <c r="BD2" s="449"/>
      <c r="BE2" s="449"/>
      <c r="BF2" s="449"/>
      <c r="BG2" s="449"/>
      <c r="BH2" s="449"/>
      <c r="BI2" s="449"/>
      <c r="BJ2" s="449"/>
      <c r="BK2" s="449"/>
      <c r="BL2" s="449"/>
      <c r="BM2" s="449"/>
      <c r="BN2" s="449"/>
      <c r="BO2" s="449"/>
      <c r="BP2" s="449"/>
      <c r="BQ2" s="449"/>
      <c r="BR2" s="449"/>
    </row>
    <row r="3" spans="1:70" ht="15" customHeight="1">
      <c r="A3" s="487"/>
      <c r="B3" s="488"/>
      <c r="C3" s="488"/>
      <c r="D3" s="489"/>
      <c r="E3" s="495" t="s">
        <v>131</v>
      </c>
      <c r="F3" s="497"/>
      <c r="G3" s="497"/>
      <c r="H3" s="497"/>
      <c r="I3" s="497"/>
      <c r="J3" s="497"/>
      <c r="K3" s="497"/>
      <c r="L3" s="497"/>
      <c r="M3" s="497"/>
      <c r="N3" s="497"/>
      <c r="O3" s="497"/>
      <c r="P3" s="497"/>
      <c r="Q3" s="497"/>
      <c r="R3" s="497"/>
      <c r="S3" s="497"/>
      <c r="T3" s="497"/>
      <c r="U3" s="497"/>
      <c r="V3" s="497"/>
      <c r="W3" s="497"/>
      <c r="X3" s="497"/>
      <c r="Y3" s="497"/>
      <c r="Z3" s="497"/>
      <c r="AA3" s="497"/>
      <c r="AB3" s="497"/>
      <c r="AC3" s="497"/>
      <c r="AD3" s="497"/>
      <c r="AE3" s="496"/>
      <c r="AF3" s="492" t="s">
        <v>132</v>
      </c>
      <c r="AG3" s="493"/>
      <c r="AH3" s="493"/>
      <c r="AI3" s="493"/>
      <c r="AJ3" s="493"/>
      <c r="AK3" s="493"/>
      <c r="AL3" s="493"/>
      <c r="AM3" s="493"/>
      <c r="AN3" s="493"/>
      <c r="AO3" s="493"/>
      <c r="AP3" s="493"/>
      <c r="AQ3" s="493"/>
      <c r="AR3" s="493"/>
      <c r="AS3" s="493"/>
      <c r="AT3" s="493"/>
      <c r="AU3" s="493"/>
      <c r="AV3" s="493"/>
      <c r="AW3" s="494"/>
      <c r="AX3" s="54"/>
      <c r="AY3" s="495" t="s">
        <v>133</v>
      </c>
      <c r="AZ3" s="497"/>
      <c r="BA3" s="497"/>
      <c r="BB3" s="497"/>
      <c r="BC3" s="497"/>
      <c r="BD3" s="497"/>
      <c r="BE3" s="497"/>
      <c r="BF3" s="497"/>
      <c r="BG3" s="497"/>
      <c r="BH3" s="497"/>
      <c r="BI3" s="497"/>
      <c r="BJ3" s="497"/>
      <c r="BK3" s="497"/>
      <c r="BL3" s="497"/>
      <c r="BM3" s="497"/>
      <c r="BN3" s="497"/>
      <c r="BO3" s="497"/>
      <c r="BP3" s="497"/>
      <c r="BQ3" s="497"/>
      <c r="BR3" s="496"/>
    </row>
    <row r="4" spans="1:70" ht="15" customHeight="1">
      <c r="A4" s="478"/>
      <c r="B4" s="490"/>
      <c r="C4" s="490"/>
      <c r="D4" s="491"/>
      <c r="E4" s="498" t="s">
        <v>207</v>
      </c>
      <c r="F4" s="499"/>
      <c r="G4" s="499"/>
      <c r="H4" s="499"/>
      <c r="I4" s="499"/>
      <c r="J4" s="499"/>
      <c r="K4" s="499"/>
      <c r="L4" s="499"/>
      <c r="M4" s="499"/>
      <c r="N4" s="499"/>
      <c r="O4" s="499"/>
      <c r="P4" s="499"/>
      <c r="Q4" s="499"/>
      <c r="R4" s="499"/>
      <c r="S4" s="499"/>
      <c r="T4" s="499"/>
      <c r="U4" s="499"/>
      <c r="V4" s="499"/>
      <c r="W4" s="499"/>
      <c r="X4" s="499"/>
      <c r="Y4" s="499"/>
      <c r="Z4" s="499"/>
      <c r="AA4" s="499"/>
      <c r="AB4" s="499"/>
      <c r="AC4" s="499"/>
      <c r="AD4" s="499"/>
      <c r="AE4" s="500"/>
      <c r="AF4" s="492" t="s">
        <v>208</v>
      </c>
      <c r="AG4" s="493"/>
      <c r="AH4" s="493"/>
      <c r="AI4" s="493"/>
      <c r="AJ4" s="493"/>
      <c r="AK4" s="493"/>
      <c r="AL4" s="493"/>
      <c r="AM4" s="493"/>
      <c r="AN4" s="493"/>
      <c r="AO4" s="493"/>
      <c r="AP4" s="493"/>
      <c r="AQ4" s="493"/>
      <c r="AR4" s="493"/>
      <c r="AS4" s="493"/>
      <c r="AT4" s="493"/>
      <c r="AU4" s="493"/>
      <c r="AV4" s="493"/>
      <c r="AW4" s="494"/>
      <c r="AX4" s="55"/>
      <c r="AY4" s="501" t="s">
        <v>209</v>
      </c>
      <c r="AZ4" s="502"/>
      <c r="BA4" s="502"/>
      <c r="BB4" s="502"/>
      <c r="BC4" s="502"/>
      <c r="BD4" s="502"/>
      <c r="BE4" s="502"/>
      <c r="BF4" s="502"/>
      <c r="BG4" s="502"/>
      <c r="BH4" s="502"/>
      <c r="BI4" s="502"/>
      <c r="BJ4" s="502"/>
      <c r="BK4" s="502"/>
      <c r="BL4" s="502"/>
      <c r="BM4" s="502"/>
      <c r="BN4" s="502"/>
      <c r="BO4" s="502"/>
      <c r="BP4" s="502"/>
      <c r="BQ4" s="502"/>
      <c r="BR4" s="503"/>
    </row>
    <row r="5" spans="1:70" ht="12" customHeight="1">
      <c r="A5" s="495" t="s">
        <v>106</v>
      </c>
      <c r="B5" s="496"/>
      <c r="C5" s="495" t="s">
        <v>130</v>
      </c>
      <c r="D5" s="496"/>
      <c r="E5" s="449" t="s">
        <v>136</v>
      </c>
      <c r="F5" s="449"/>
      <c r="G5" s="449"/>
      <c r="H5" s="449"/>
      <c r="I5" s="449"/>
      <c r="J5" s="449"/>
      <c r="K5" s="449"/>
      <c r="L5" s="449"/>
      <c r="M5" s="449"/>
      <c r="N5" s="449"/>
      <c r="O5" s="449"/>
      <c r="P5" s="449"/>
      <c r="Q5" s="449"/>
      <c r="R5" s="449"/>
      <c r="S5" s="449"/>
      <c r="T5" s="449"/>
      <c r="U5" s="449"/>
      <c r="V5" s="449"/>
      <c r="W5" s="449"/>
      <c r="X5" s="449"/>
      <c r="Y5" s="449"/>
      <c r="Z5" s="449"/>
      <c r="AA5" s="449"/>
      <c r="AB5" s="449"/>
      <c r="AC5" s="449"/>
      <c r="AD5" s="449"/>
      <c r="AE5" s="449"/>
      <c r="AF5" s="449"/>
      <c r="AG5" s="449"/>
      <c r="AH5" s="449"/>
      <c r="AI5" s="449"/>
      <c r="AJ5" s="449"/>
      <c r="AK5" s="449"/>
      <c r="AL5" s="449"/>
      <c r="AM5" s="449"/>
      <c r="AN5" s="449"/>
      <c r="AO5" s="449"/>
      <c r="AP5" s="449"/>
      <c r="AQ5" s="449"/>
      <c r="AR5" s="449"/>
      <c r="AS5" s="449"/>
      <c r="AT5" s="449"/>
      <c r="AU5" s="449"/>
      <c r="AV5" s="449"/>
      <c r="AW5" s="449"/>
      <c r="AX5" s="449"/>
      <c r="AY5" s="449"/>
      <c r="AZ5" s="449"/>
      <c r="BA5" s="449"/>
      <c r="BB5" s="449"/>
      <c r="BC5" s="449"/>
      <c r="BD5" s="449"/>
      <c r="BE5" s="449"/>
      <c r="BF5" s="449"/>
      <c r="BG5" s="449"/>
      <c r="BH5" s="449"/>
      <c r="BI5" s="449"/>
      <c r="BJ5" s="449"/>
      <c r="BK5" s="449"/>
      <c r="BL5" s="449"/>
      <c r="BM5" s="449"/>
      <c r="BN5" s="449"/>
      <c r="BO5" s="449"/>
      <c r="BP5" s="449"/>
      <c r="BQ5" s="449"/>
      <c r="BR5" s="449"/>
    </row>
    <row r="6" spans="1:70">
      <c r="A6" s="498" t="s">
        <v>206</v>
      </c>
      <c r="B6" s="500"/>
      <c r="C6" s="498">
        <v>8</v>
      </c>
      <c r="D6" s="500"/>
      <c r="E6" s="449"/>
      <c r="F6" s="449"/>
      <c r="G6" s="449"/>
      <c r="H6" s="449"/>
      <c r="I6" s="449"/>
      <c r="J6" s="449"/>
      <c r="K6" s="449"/>
      <c r="L6" s="449"/>
      <c r="M6" s="449"/>
      <c r="N6" s="449"/>
      <c r="O6" s="449"/>
      <c r="P6" s="449"/>
      <c r="Q6" s="449"/>
      <c r="R6" s="449"/>
      <c r="S6" s="449"/>
      <c r="T6" s="449"/>
      <c r="U6" s="449"/>
      <c r="V6" s="449"/>
      <c r="W6" s="449"/>
      <c r="X6" s="449"/>
      <c r="Y6" s="449"/>
      <c r="Z6" s="449"/>
      <c r="AA6" s="449"/>
      <c r="AB6" s="449"/>
      <c r="AC6" s="449"/>
      <c r="AD6" s="449"/>
      <c r="AE6" s="449"/>
      <c r="AF6" s="449"/>
      <c r="AG6" s="449"/>
      <c r="AH6" s="449"/>
      <c r="AI6" s="449"/>
      <c r="AJ6" s="449"/>
      <c r="AK6" s="449"/>
      <c r="AL6" s="449"/>
      <c r="AM6" s="449"/>
      <c r="AN6" s="449"/>
      <c r="AO6" s="449"/>
      <c r="AP6" s="449"/>
      <c r="AQ6" s="449"/>
      <c r="AR6" s="449"/>
      <c r="AS6" s="449"/>
      <c r="AT6" s="449"/>
      <c r="AU6" s="449"/>
      <c r="AV6" s="449"/>
      <c r="AW6" s="449"/>
      <c r="AX6" s="449"/>
      <c r="AY6" s="449"/>
      <c r="AZ6" s="449"/>
      <c r="BA6" s="449"/>
      <c r="BB6" s="449"/>
      <c r="BC6" s="449"/>
      <c r="BD6" s="449"/>
      <c r="BE6" s="449"/>
      <c r="BF6" s="449"/>
      <c r="BG6" s="449"/>
      <c r="BH6" s="449"/>
      <c r="BI6" s="449"/>
      <c r="BJ6" s="449"/>
      <c r="BK6" s="449"/>
      <c r="BL6" s="449"/>
      <c r="BM6" s="449"/>
      <c r="BN6" s="449"/>
      <c r="BO6" s="449"/>
      <c r="BP6" s="449"/>
      <c r="BQ6" s="449"/>
      <c r="BR6" s="449"/>
    </row>
    <row r="7" spans="1:70">
      <c r="A7" s="26"/>
      <c r="B7" s="26"/>
      <c r="C7" s="47"/>
      <c r="D7" s="47"/>
      <c r="E7" s="47"/>
      <c r="F7" s="47"/>
      <c r="G7" s="47"/>
      <c r="H7" s="47"/>
      <c r="I7" s="26"/>
      <c r="J7" s="47"/>
      <c r="K7" s="26"/>
      <c r="L7" s="47"/>
      <c r="M7" s="47"/>
      <c r="N7" s="26"/>
      <c r="O7" s="47"/>
      <c r="P7" s="47"/>
      <c r="Q7" s="47"/>
      <c r="R7" s="47"/>
      <c r="S7" s="47"/>
      <c r="T7" s="47"/>
      <c r="U7" s="47"/>
      <c r="V7" s="47"/>
      <c r="W7" s="47"/>
      <c r="X7" s="47"/>
      <c r="Y7" s="47"/>
      <c r="Z7" s="47"/>
      <c r="AA7" s="47"/>
      <c r="AB7" s="47"/>
      <c r="AC7" s="47"/>
      <c r="AD7" s="47"/>
      <c r="AE7" s="47"/>
      <c r="AF7" s="47"/>
      <c r="AG7" s="47"/>
      <c r="AH7" s="47"/>
      <c r="AI7" s="47"/>
      <c r="AJ7" s="47"/>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row>
    <row r="8" spans="1:70" ht="21" customHeight="1">
      <c r="A8" s="447" t="s">
        <v>489</v>
      </c>
      <c r="B8" s="447"/>
      <c r="C8" s="447"/>
      <c r="D8" s="447"/>
      <c r="E8" s="451" t="s">
        <v>538</v>
      </c>
      <c r="F8" s="447"/>
      <c r="G8" s="447"/>
      <c r="H8" s="447"/>
      <c r="I8" s="447"/>
      <c r="J8" s="47"/>
      <c r="K8" s="26"/>
      <c r="L8" s="47"/>
      <c r="M8" s="47"/>
      <c r="N8" s="26"/>
      <c r="O8" s="47"/>
      <c r="P8" s="47"/>
      <c r="Q8" s="47"/>
      <c r="R8" s="47"/>
      <c r="S8" s="47"/>
      <c r="T8" s="47"/>
      <c r="U8" s="47"/>
      <c r="V8" s="47"/>
      <c r="W8" s="47"/>
      <c r="X8" s="47"/>
      <c r="Y8" s="47"/>
      <c r="Z8" s="47"/>
      <c r="AA8" s="47"/>
      <c r="AB8" s="47"/>
      <c r="AC8" s="47"/>
      <c r="AD8" s="47"/>
      <c r="AE8" s="47"/>
      <c r="AF8" s="47"/>
      <c r="AG8" s="47"/>
      <c r="AH8" s="47"/>
      <c r="AI8" s="47"/>
      <c r="AJ8" s="47"/>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row>
    <row r="9" spans="1:70" ht="12.75" thickBot="1">
      <c r="A9" s="26"/>
      <c r="B9" s="26"/>
      <c r="C9" s="47"/>
      <c r="D9" s="47"/>
      <c r="E9" s="47"/>
      <c r="F9" s="47"/>
      <c r="G9" s="47"/>
      <c r="H9" s="47"/>
      <c r="I9" s="26"/>
      <c r="J9" s="47"/>
      <c r="K9" s="26"/>
      <c r="L9" s="47"/>
      <c r="M9" s="47"/>
      <c r="N9" s="26"/>
      <c r="O9" s="47"/>
      <c r="P9" s="47"/>
      <c r="Q9" s="47"/>
      <c r="R9" s="47"/>
      <c r="S9" s="47"/>
      <c r="T9" s="47"/>
      <c r="U9" s="47"/>
      <c r="V9" s="47"/>
      <c r="W9" s="47"/>
      <c r="X9" s="47"/>
      <c r="Y9" s="47"/>
      <c r="Z9" s="47"/>
      <c r="AA9" s="47"/>
      <c r="AB9" s="47"/>
      <c r="AC9" s="47"/>
      <c r="AD9" s="47"/>
      <c r="AE9" s="47"/>
      <c r="AF9" s="47"/>
      <c r="AG9" s="47"/>
      <c r="AH9" s="47"/>
      <c r="AI9" s="47"/>
      <c r="AJ9" s="47"/>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c r="BM9" s="26"/>
      <c r="BN9" s="26"/>
      <c r="BO9" s="26"/>
      <c r="BP9" s="26"/>
      <c r="BQ9" s="26"/>
      <c r="BR9" s="26"/>
    </row>
    <row r="10" spans="1:70" ht="11.85" customHeight="1" thickBot="1">
      <c r="A10" s="452" t="s">
        <v>0</v>
      </c>
      <c r="B10" s="455" t="s">
        <v>1</v>
      </c>
      <c r="C10" s="455" t="s">
        <v>213</v>
      </c>
      <c r="D10" s="468" t="s">
        <v>54</v>
      </c>
      <c r="E10" s="469"/>
      <c r="F10" s="469"/>
      <c r="G10" s="469"/>
      <c r="H10" s="469"/>
      <c r="I10" s="469"/>
      <c r="J10" s="469"/>
      <c r="K10" s="470"/>
      <c r="L10" s="83"/>
      <c r="M10" s="84"/>
      <c r="N10" s="410" t="s">
        <v>223</v>
      </c>
      <c r="O10" s="411"/>
      <c r="P10" s="411"/>
      <c r="Q10" s="411"/>
      <c r="R10" s="411"/>
      <c r="S10" s="411"/>
      <c r="T10" s="411"/>
      <c r="U10" s="411"/>
      <c r="V10" s="411"/>
      <c r="W10" s="411"/>
      <c r="X10" s="411"/>
      <c r="Y10" s="411"/>
      <c r="Z10" s="411"/>
      <c r="AA10" s="411"/>
      <c r="AB10" s="411"/>
      <c r="AC10" s="411"/>
      <c r="AD10" s="411"/>
      <c r="AE10" s="411"/>
      <c r="AF10" s="411"/>
      <c r="AG10" s="411"/>
      <c r="AH10" s="411"/>
      <c r="AI10" s="411"/>
      <c r="AJ10" s="411"/>
      <c r="AK10" s="411"/>
      <c r="AL10" s="411"/>
      <c r="AM10" s="411"/>
      <c r="AN10" s="411"/>
      <c r="AO10" s="411"/>
      <c r="AP10" s="411"/>
      <c r="AQ10" s="411"/>
      <c r="AR10" s="411"/>
      <c r="AS10" s="411"/>
      <c r="AT10" s="411"/>
      <c r="AU10" s="411"/>
      <c r="AV10" s="411"/>
      <c r="AW10" s="411"/>
      <c r="AX10" s="411"/>
      <c r="AY10" s="411"/>
      <c r="AZ10" s="411"/>
      <c r="BA10" s="411"/>
      <c r="BB10" s="411"/>
      <c r="BC10" s="411"/>
      <c r="BD10" s="411"/>
      <c r="BE10" s="411"/>
      <c r="BF10" s="411"/>
      <c r="BG10" s="411"/>
      <c r="BH10" s="412"/>
      <c r="BI10" s="193"/>
      <c r="BJ10" s="406" t="s">
        <v>50</v>
      </c>
      <c r="BK10" s="407"/>
      <c r="BL10" s="407"/>
      <c r="BM10" s="407"/>
      <c r="BN10" s="407"/>
      <c r="BO10" s="408"/>
      <c r="BP10" s="408"/>
      <c r="BQ10" s="408"/>
      <c r="BR10" s="409"/>
    </row>
    <row r="11" spans="1:70" ht="11.85" customHeight="1" thickBot="1">
      <c r="A11" s="453"/>
      <c r="B11" s="456"/>
      <c r="C11" s="456"/>
      <c r="D11" s="474" t="s">
        <v>210</v>
      </c>
      <c r="E11" s="471" t="s">
        <v>227</v>
      </c>
      <c r="F11" s="472"/>
      <c r="G11" s="472"/>
      <c r="H11" s="472"/>
      <c r="I11" s="472"/>
      <c r="J11" s="472"/>
      <c r="K11" s="473"/>
      <c r="L11" s="83"/>
      <c r="M11" s="84"/>
      <c r="N11" s="427" t="s">
        <v>226</v>
      </c>
      <c r="O11" s="428"/>
      <c r="P11" s="429"/>
      <c r="Q11" s="410" t="s">
        <v>414</v>
      </c>
      <c r="R11" s="411"/>
      <c r="S11" s="411"/>
      <c r="T11" s="411"/>
      <c r="U11" s="411"/>
      <c r="V11" s="411"/>
      <c r="W11" s="411"/>
      <c r="X11" s="411"/>
      <c r="Y11" s="411"/>
      <c r="Z11" s="411"/>
      <c r="AA11" s="411"/>
      <c r="AB11" s="411"/>
      <c r="AC11" s="411"/>
      <c r="AD11" s="411"/>
      <c r="AE11" s="411"/>
      <c r="AF11" s="411"/>
      <c r="AG11" s="411"/>
      <c r="AH11" s="411"/>
      <c r="AI11" s="411"/>
      <c r="AJ11" s="411"/>
      <c r="AK11" s="412"/>
      <c r="AL11" s="476" t="s">
        <v>225</v>
      </c>
      <c r="AM11" s="476" t="s">
        <v>137</v>
      </c>
      <c r="AN11" s="410" t="s">
        <v>228</v>
      </c>
      <c r="AO11" s="411"/>
      <c r="AP11" s="411"/>
      <c r="AQ11" s="411"/>
      <c r="AR11" s="411"/>
      <c r="AS11" s="411"/>
      <c r="AT11" s="411"/>
      <c r="AU11" s="411"/>
      <c r="AV11" s="411"/>
      <c r="AW11" s="411"/>
      <c r="AX11" s="411"/>
      <c r="AY11" s="411"/>
      <c r="AZ11" s="411"/>
      <c r="BA11" s="411"/>
      <c r="BB11" s="411"/>
      <c r="BC11" s="411"/>
      <c r="BD11" s="411"/>
      <c r="BE11" s="411"/>
      <c r="BF11" s="412"/>
      <c r="BG11" s="413" t="s">
        <v>42</v>
      </c>
      <c r="BH11" s="414"/>
      <c r="BI11" s="94"/>
      <c r="BJ11" s="415" t="s">
        <v>50</v>
      </c>
      <c r="BK11" s="435" t="s">
        <v>51</v>
      </c>
      <c r="BL11" s="436"/>
      <c r="BM11" s="436"/>
      <c r="BN11" s="436"/>
      <c r="BO11" s="415" t="s">
        <v>211</v>
      </c>
      <c r="BP11" s="415" t="s">
        <v>283</v>
      </c>
      <c r="BQ11" s="415" t="s">
        <v>231</v>
      </c>
      <c r="BR11" s="417" t="s">
        <v>52</v>
      </c>
    </row>
    <row r="12" spans="1:70" s="11" customFormat="1" ht="87" customHeight="1" thickBot="1">
      <c r="A12" s="454"/>
      <c r="B12" s="457"/>
      <c r="C12" s="458"/>
      <c r="D12" s="475"/>
      <c r="E12" s="87" t="s">
        <v>219</v>
      </c>
      <c r="F12" s="88" t="s">
        <v>281</v>
      </c>
      <c r="G12" s="87" t="s">
        <v>220</v>
      </c>
      <c r="H12" s="88" t="s">
        <v>281</v>
      </c>
      <c r="I12" s="87" t="s">
        <v>221</v>
      </c>
      <c r="J12" s="89" t="s">
        <v>281</v>
      </c>
      <c r="K12" s="90" t="s">
        <v>222</v>
      </c>
      <c r="L12" s="91" t="s">
        <v>281</v>
      </c>
      <c r="M12" s="92" t="s">
        <v>282</v>
      </c>
      <c r="N12" s="86" t="s">
        <v>212</v>
      </c>
      <c r="O12" s="86" t="s">
        <v>138</v>
      </c>
      <c r="P12" s="86" t="s">
        <v>44</v>
      </c>
      <c r="Q12" s="168" t="s">
        <v>139</v>
      </c>
      <c r="R12" s="168" t="s">
        <v>140</v>
      </c>
      <c r="S12" s="168" t="s">
        <v>141</v>
      </c>
      <c r="T12" s="168" t="s">
        <v>142</v>
      </c>
      <c r="U12" s="169" t="s">
        <v>143</v>
      </c>
      <c r="V12" s="170" t="s">
        <v>144</v>
      </c>
      <c r="W12" s="170" t="s">
        <v>145</v>
      </c>
      <c r="X12" s="170" t="s">
        <v>146</v>
      </c>
      <c r="Y12" s="170" t="s">
        <v>147</v>
      </c>
      <c r="Z12" s="170" t="s">
        <v>148</v>
      </c>
      <c r="AA12" s="170" t="s">
        <v>149</v>
      </c>
      <c r="AB12" s="170" t="s">
        <v>150</v>
      </c>
      <c r="AC12" s="170" t="s">
        <v>151</v>
      </c>
      <c r="AD12" s="170" t="s">
        <v>152</v>
      </c>
      <c r="AE12" s="170" t="s">
        <v>153</v>
      </c>
      <c r="AF12" s="170" t="s">
        <v>154</v>
      </c>
      <c r="AG12" s="170" t="s">
        <v>155</v>
      </c>
      <c r="AH12" s="170" t="s">
        <v>156</v>
      </c>
      <c r="AI12" s="170" t="s">
        <v>157</v>
      </c>
      <c r="AJ12" s="171" t="s">
        <v>158</v>
      </c>
      <c r="AK12" s="171" t="s">
        <v>224</v>
      </c>
      <c r="AL12" s="477"/>
      <c r="AM12" s="477"/>
      <c r="AN12" s="172" t="s">
        <v>43</v>
      </c>
      <c r="AO12" s="173" t="s">
        <v>159</v>
      </c>
      <c r="AP12" s="171" t="s">
        <v>158</v>
      </c>
      <c r="AQ12" s="171" t="s">
        <v>160</v>
      </c>
      <c r="AR12" s="171" t="s">
        <v>158</v>
      </c>
      <c r="AS12" s="171" t="s">
        <v>161</v>
      </c>
      <c r="AT12" s="171" t="s">
        <v>158</v>
      </c>
      <c r="AU12" s="171" t="s">
        <v>162</v>
      </c>
      <c r="AV12" s="171" t="s">
        <v>158</v>
      </c>
      <c r="AW12" s="171" t="s">
        <v>163</v>
      </c>
      <c r="AX12" s="171" t="s">
        <v>158</v>
      </c>
      <c r="AY12" s="171" t="s">
        <v>164</v>
      </c>
      <c r="AZ12" s="171" t="s">
        <v>158</v>
      </c>
      <c r="BA12" s="171" t="s">
        <v>488</v>
      </c>
      <c r="BB12" s="171" t="s">
        <v>158</v>
      </c>
      <c r="BC12" s="171" t="s">
        <v>166</v>
      </c>
      <c r="BD12" s="171" t="s">
        <v>229</v>
      </c>
      <c r="BE12" s="171" t="s">
        <v>167</v>
      </c>
      <c r="BF12" s="171" t="s">
        <v>168</v>
      </c>
      <c r="BG12" s="93" t="s">
        <v>135</v>
      </c>
      <c r="BH12" s="94" t="s">
        <v>3</v>
      </c>
      <c r="BI12" s="209" t="s">
        <v>544</v>
      </c>
      <c r="BJ12" s="440"/>
      <c r="BK12" s="85" t="s">
        <v>230</v>
      </c>
      <c r="BL12" s="134" t="s">
        <v>486</v>
      </c>
      <c r="BM12" s="95" t="s">
        <v>482</v>
      </c>
      <c r="BN12" s="177" t="s">
        <v>487</v>
      </c>
      <c r="BO12" s="416"/>
      <c r="BP12" s="416"/>
      <c r="BQ12" s="416"/>
      <c r="BR12" s="418"/>
    </row>
    <row r="13" spans="1:70" ht="174" customHeight="1">
      <c r="A13" s="566" t="s">
        <v>102</v>
      </c>
      <c r="B13" s="566" t="s">
        <v>694</v>
      </c>
      <c r="C13" s="465" t="s">
        <v>6</v>
      </c>
      <c r="D13" s="723" t="s">
        <v>695</v>
      </c>
      <c r="E13" s="402" t="s">
        <v>179</v>
      </c>
      <c r="F13" s="393"/>
      <c r="G13" s="402" t="s">
        <v>179</v>
      </c>
      <c r="H13" s="393"/>
      <c r="I13" s="402" t="s">
        <v>179</v>
      </c>
      <c r="J13" s="396"/>
      <c r="K13" s="402" t="s">
        <v>179</v>
      </c>
      <c r="L13" s="399">
        <f>IF(K13="SI",25%,0%)</f>
        <v>0.25</v>
      </c>
      <c r="M13" s="399">
        <f>F13+H13+J13+L13</f>
        <v>0.25</v>
      </c>
      <c r="N13" s="387" t="s">
        <v>478</v>
      </c>
      <c r="O13" s="448" t="str">
        <f>+IF(N13="NO SE HA PRESENTADO EN LOS ULTIMOS 5 AÑOS","RARA VEZ",IF(N13="AL MENOS 1 VEZ EN LOS ULTIMOS 5 AÑOS","IMPROBABLE",IF(N13="AL MENOS 1 VEZ EN LOS ULTIMOS 2 AÑOS","POSIBLE",IF(N13="AL MENOS 1 VEZ EN EL ULTIMO AÑO","PROBABLE",IF(N13="MAS DE 1 VEZ AL AÑO","CASI SEGURO","ERROR")))))</f>
        <v>RARA VEZ</v>
      </c>
      <c r="P13" s="387" t="str">
        <f>+IF(O13="RARA VEZ","20%",IF(O13="IMPROBABLE","40%",IF(O13="POSIBLE","60%",IF(O13="PROBABLE","80%",IF(O13="CASI SEGURO","100%","ERROR")))))</f>
        <v>20%</v>
      </c>
      <c r="Q13" s="526" t="s">
        <v>179</v>
      </c>
      <c r="R13" s="526" t="s">
        <v>179</v>
      </c>
      <c r="S13" s="526" t="s">
        <v>179</v>
      </c>
      <c r="T13" s="526" t="s">
        <v>179</v>
      </c>
      <c r="U13" s="526" t="s">
        <v>179</v>
      </c>
      <c r="V13" s="526" t="s">
        <v>179</v>
      </c>
      <c r="W13" s="526" t="s">
        <v>179</v>
      </c>
      <c r="X13" s="526" t="s">
        <v>189</v>
      </c>
      <c r="Y13" s="526" t="s">
        <v>179</v>
      </c>
      <c r="Z13" s="526" t="s">
        <v>179</v>
      </c>
      <c r="AA13" s="526" t="s">
        <v>179</v>
      </c>
      <c r="AB13" s="526" t="s">
        <v>179</v>
      </c>
      <c r="AC13" s="526" t="s">
        <v>179</v>
      </c>
      <c r="AD13" s="526" t="s">
        <v>179</v>
      </c>
      <c r="AE13" s="526" t="s">
        <v>179</v>
      </c>
      <c r="AF13" s="526" t="s">
        <v>189</v>
      </c>
      <c r="AG13" s="526" t="s">
        <v>179</v>
      </c>
      <c r="AH13" s="526" t="s">
        <v>189</v>
      </c>
      <c r="AI13" s="526" t="s">
        <v>189</v>
      </c>
      <c r="AJ13" s="391">
        <f>COUNTIF(Q13:AI15,"SI")</f>
        <v>15</v>
      </c>
      <c r="AK13" s="481" t="str">
        <f t="shared" ref="AK13" si="0">+IF(AND(AJ13&gt;0,AJ13&lt;6),"MODERADO",IF(AJ13&gt;=12,"CATASTRÓFICO",IF(AND(AJ13&gt;5,AJ13&lt;12),"MAYOR","")))</f>
        <v>CATASTRÓFICO</v>
      </c>
      <c r="AL13" s="478"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312" t="s">
        <v>696</v>
      </c>
      <c r="AN13" s="211" t="s">
        <v>697</v>
      </c>
      <c r="AO13" s="140" t="s">
        <v>172</v>
      </c>
      <c r="AP13" s="165">
        <f>IF(AO13="Asignado",15,0)</f>
        <v>15</v>
      </c>
      <c r="AQ13" s="165" t="s">
        <v>173</v>
      </c>
      <c r="AR13" s="165">
        <f>IF(AQ13="adecuado",15,0)</f>
        <v>15</v>
      </c>
      <c r="AS13" s="165" t="s">
        <v>174</v>
      </c>
      <c r="AT13" s="165">
        <f>IF(AS13="Oportuna",15,0)</f>
        <v>15</v>
      </c>
      <c r="AU13" s="165" t="s">
        <v>175</v>
      </c>
      <c r="AV13" s="165">
        <f>IF(AU13="Prevenir",15,IF(AU13="Detectar",10,0))</f>
        <v>15</v>
      </c>
      <c r="AW13" s="165" t="s">
        <v>176</v>
      </c>
      <c r="AX13" s="165">
        <f>IF(AW13="Confiable",15,0)</f>
        <v>15</v>
      </c>
      <c r="AY13" s="165" t="s">
        <v>177</v>
      </c>
      <c r="AZ13" s="165">
        <f>IF(AY13="Se investigan y resuelven oportunamente",15,0)</f>
        <v>15</v>
      </c>
      <c r="BA13" s="165" t="s">
        <v>178</v>
      </c>
      <c r="BB13" s="165">
        <f>IF(BA13="Completa",10,IF(BA13="Incompleta",5,0))</f>
        <v>10</v>
      </c>
      <c r="BC13" s="165">
        <f>BB13+AZ13+AX13+AV13+AT13+AR13+AP13</f>
        <v>100</v>
      </c>
      <c r="BD13" s="174" t="str">
        <f>IF(BC13&gt;95,"FUERTE",IF(AND(BC13&lt;95.01,BC13&gt;85.02),"MODERADO",IF(AND(BC13&lt;85.01,BC13&gt;1),"DEBIL","ESTABLECER CONTROL")))</f>
        <v>FUERTE</v>
      </c>
      <c r="BE13" s="425">
        <f>AVERAGE(BC13:BC15)</f>
        <v>98.333333333333329</v>
      </c>
      <c r="BF13" s="422" t="str">
        <f>IF(BE13&gt;95,"FUERTE",IF(AND(BE13&lt;95.01,BE13&gt;85.02),"MODERADO",IF(AND(BE13&lt;85.01,BE13&gt;1),"DEBIL","0")))</f>
        <v>FUERTE</v>
      </c>
      <c r="BG13" s="42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21" t="str">
        <f>AK13</f>
        <v>CATASTRÓFICO</v>
      </c>
      <c r="BI13" s="421" t="s">
        <v>545</v>
      </c>
      <c r="BJ13" s="437" t="s">
        <v>280</v>
      </c>
      <c r="BK13" s="313" t="s">
        <v>698</v>
      </c>
      <c r="BL13" s="179" t="s">
        <v>742</v>
      </c>
      <c r="BM13" s="133">
        <v>46174</v>
      </c>
      <c r="BN13" s="133">
        <v>46371</v>
      </c>
      <c r="BO13" s="314" t="s">
        <v>699</v>
      </c>
      <c r="BP13" s="795">
        <v>46142</v>
      </c>
      <c r="BQ13" s="136" t="s">
        <v>820</v>
      </c>
      <c r="BR13" s="167"/>
    </row>
    <row r="14" spans="1:70" ht="57.95" customHeight="1">
      <c r="A14" s="567"/>
      <c r="B14" s="567"/>
      <c r="C14" s="466"/>
      <c r="D14" s="724"/>
      <c r="E14" s="403"/>
      <c r="F14" s="394"/>
      <c r="G14" s="403"/>
      <c r="H14" s="394"/>
      <c r="I14" s="403"/>
      <c r="J14" s="397"/>
      <c r="K14" s="403"/>
      <c r="L14" s="400"/>
      <c r="M14" s="400"/>
      <c r="N14" s="388"/>
      <c r="O14" s="449"/>
      <c r="P14" s="388"/>
      <c r="Q14" s="527"/>
      <c r="R14" s="527"/>
      <c r="S14" s="527"/>
      <c r="T14" s="527"/>
      <c r="U14" s="527"/>
      <c r="V14" s="527"/>
      <c r="W14" s="527"/>
      <c r="X14" s="527"/>
      <c r="Y14" s="527"/>
      <c r="Z14" s="527"/>
      <c r="AA14" s="527"/>
      <c r="AB14" s="527"/>
      <c r="AC14" s="527"/>
      <c r="AD14" s="527"/>
      <c r="AE14" s="527"/>
      <c r="AF14" s="527"/>
      <c r="AG14" s="527"/>
      <c r="AH14" s="527"/>
      <c r="AI14" s="527"/>
      <c r="AJ14" s="391"/>
      <c r="AK14" s="482"/>
      <c r="AL14" s="479"/>
      <c r="AM14" s="315" t="s">
        <v>700</v>
      </c>
      <c r="AN14" s="213" t="s">
        <v>697</v>
      </c>
      <c r="AO14" s="66" t="s">
        <v>172</v>
      </c>
      <c r="AP14" s="132">
        <f t="shared" ref="AP14:AP15" si="1">IF(AO14="Asignado",15,0)</f>
        <v>15</v>
      </c>
      <c r="AQ14" s="132" t="s">
        <v>173</v>
      </c>
      <c r="AR14" s="132">
        <f t="shared" ref="AR14:AR15" si="2">IF(AQ14="adecuado",15,0)</f>
        <v>15</v>
      </c>
      <c r="AS14" s="132" t="s">
        <v>174</v>
      </c>
      <c r="AT14" s="132">
        <f t="shared" ref="AT14:AT15" si="3">IF(AS14="Oportuna",15,0)</f>
        <v>15</v>
      </c>
      <c r="AU14" s="132" t="s">
        <v>185</v>
      </c>
      <c r="AV14" s="132">
        <f t="shared" ref="AV14:AV15" si="4">IF(AU14="Prevenir",15,IF(AU14="Detectar",10,0))</f>
        <v>10</v>
      </c>
      <c r="AW14" s="132" t="s">
        <v>176</v>
      </c>
      <c r="AX14" s="132">
        <f t="shared" ref="AX14:AX15" si="5">IF(AW14="Confiable",15,0)</f>
        <v>15</v>
      </c>
      <c r="AY14" s="132" t="s">
        <v>177</v>
      </c>
      <c r="AZ14" s="132">
        <f t="shared" ref="AZ14:AZ15" si="6">IF(AY14="Se investigan y resuelven oportunamente",15,0)</f>
        <v>15</v>
      </c>
      <c r="BA14" s="132" t="s">
        <v>178</v>
      </c>
      <c r="BB14" s="132">
        <f t="shared" ref="BB14:BB15" si="7">IF(BA14="Completa",10,IF(BA14="Incompleta",5,0))</f>
        <v>10</v>
      </c>
      <c r="BC14" s="132">
        <f t="shared" ref="BC14:BC15" si="8">BB14+AZ14+AX14+AV14+AT14+AR14+AP14</f>
        <v>95</v>
      </c>
      <c r="BD14" s="175" t="str">
        <f>IF(BC14&gt;95,"FUERTE",IF(AND(BC14&lt;95.01,BC14&gt;85.02),"MODERADO",IF(AND(BC14&lt;85.01,BC14&gt;1),"DEBIL","ESTABLECER CONTROL")))</f>
        <v>MODERADO</v>
      </c>
      <c r="BE14" s="425"/>
      <c r="BF14" s="422"/>
      <c r="BG14" s="422"/>
      <c r="BH14" s="422"/>
      <c r="BI14" s="438"/>
      <c r="BJ14" s="391"/>
      <c r="BK14" s="726" t="s">
        <v>701</v>
      </c>
      <c r="BL14" s="446" t="s">
        <v>742</v>
      </c>
      <c r="BM14" s="419">
        <v>46174</v>
      </c>
      <c r="BN14" s="419">
        <v>46371</v>
      </c>
      <c r="BO14" s="316" t="s">
        <v>702</v>
      </c>
      <c r="BP14" s="803">
        <v>46142</v>
      </c>
      <c r="BQ14" s="405" t="s">
        <v>821</v>
      </c>
      <c r="BR14" s="433"/>
    </row>
    <row r="15" spans="1:70" ht="82.5" customHeight="1" thickBot="1">
      <c r="A15" s="568"/>
      <c r="B15" s="568"/>
      <c r="C15" s="467"/>
      <c r="D15" s="725"/>
      <c r="E15" s="404"/>
      <c r="F15" s="395"/>
      <c r="G15" s="404"/>
      <c r="H15" s="395"/>
      <c r="I15" s="404"/>
      <c r="J15" s="398"/>
      <c r="K15" s="404"/>
      <c r="L15" s="401"/>
      <c r="M15" s="401"/>
      <c r="N15" s="389"/>
      <c r="O15" s="450"/>
      <c r="P15" s="389"/>
      <c r="Q15" s="528"/>
      <c r="R15" s="528"/>
      <c r="S15" s="528"/>
      <c r="T15" s="528"/>
      <c r="U15" s="528"/>
      <c r="V15" s="528"/>
      <c r="W15" s="528"/>
      <c r="X15" s="528"/>
      <c r="Y15" s="528"/>
      <c r="Z15" s="528"/>
      <c r="AA15" s="528"/>
      <c r="AB15" s="528"/>
      <c r="AC15" s="528"/>
      <c r="AD15" s="528"/>
      <c r="AE15" s="528"/>
      <c r="AF15" s="528"/>
      <c r="AG15" s="528"/>
      <c r="AH15" s="528"/>
      <c r="AI15" s="528"/>
      <c r="AJ15" s="392"/>
      <c r="AK15" s="483"/>
      <c r="AL15" s="480"/>
      <c r="AM15" s="317" t="s">
        <v>703</v>
      </c>
      <c r="AN15" s="215" t="s">
        <v>697</v>
      </c>
      <c r="AO15" s="164" t="s">
        <v>172</v>
      </c>
      <c r="AP15" s="166">
        <f t="shared" si="1"/>
        <v>15</v>
      </c>
      <c r="AQ15" s="166" t="s">
        <v>173</v>
      </c>
      <c r="AR15" s="166">
        <f t="shared" si="2"/>
        <v>15</v>
      </c>
      <c r="AS15" s="166" t="s">
        <v>174</v>
      </c>
      <c r="AT15" s="166">
        <f t="shared" si="3"/>
        <v>15</v>
      </c>
      <c r="AU15" s="166" t="s">
        <v>175</v>
      </c>
      <c r="AV15" s="166">
        <f t="shared" si="4"/>
        <v>15</v>
      </c>
      <c r="AW15" s="166" t="s">
        <v>176</v>
      </c>
      <c r="AX15" s="166">
        <f t="shared" si="5"/>
        <v>15</v>
      </c>
      <c r="AY15" s="166" t="s">
        <v>177</v>
      </c>
      <c r="AZ15" s="166">
        <f t="shared" si="6"/>
        <v>15</v>
      </c>
      <c r="BA15" s="166" t="s">
        <v>178</v>
      </c>
      <c r="BB15" s="166">
        <f t="shared" si="7"/>
        <v>10</v>
      </c>
      <c r="BC15" s="166">
        <f t="shared" si="8"/>
        <v>100</v>
      </c>
      <c r="BD15" s="176" t="str">
        <f t="shared" ref="BD15" si="9">IF(BC15&gt;95,"FUERTE",IF(AND(BC15&lt;95.01,BC15&gt;85.02),"MODERADO",IF(AND(BC15&lt;85.01,BC15&gt;1),"DEBIL","ESTABLECER CONTROL")))</f>
        <v>FUERTE</v>
      </c>
      <c r="BE15" s="426"/>
      <c r="BF15" s="423"/>
      <c r="BG15" s="423"/>
      <c r="BH15" s="423"/>
      <c r="BI15" s="439"/>
      <c r="BJ15" s="392"/>
      <c r="BK15" s="727"/>
      <c r="BL15" s="445"/>
      <c r="BM15" s="420"/>
      <c r="BN15" s="420"/>
      <c r="BO15" s="318" t="s">
        <v>704</v>
      </c>
      <c r="BP15" s="392"/>
      <c r="BQ15" s="392"/>
      <c r="BR15" s="434"/>
    </row>
    <row r="16" spans="1:70">
      <c r="O16" s="47"/>
    </row>
    <row r="17" spans="15:15">
      <c r="O17" s="47"/>
    </row>
    <row r="18" spans="15:15">
      <c r="O18" s="47"/>
    </row>
    <row r="19" spans="15:15">
      <c r="O19" s="47"/>
    </row>
    <row r="20" spans="15:15">
      <c r="O20" s="47"/>
    </row>
    <row r="21" spans="15:15">
      <c r="O21" s="47"/>
    </row>
    <row r="22" spans="15:15">
      <c r="O22" s="47"/>
    </row>
    <row r="23" spans="15:15">
      <c r="O23" s="47"/>
    </row>
    <row r="24" spans="15:15">
      <c r="O24" s="47"/>
    </row>
    <row r="25" spans="15:15">
      <c r="O25" s="47"/>
    </row>
    <row r="26" spans="15:15">
      <c r="O26" s="47"/>
    </row>
    <row r="27" spans="15:15">
      <c r="O27" s="47"/>
    </row>
    <row r="28" spans="15:15">
      <c r="O28" s="47"/>
    </row>
    <row r="29" spans="15:15">
      <c r="O29" s="47"/>
    </row>
    <row r="30" spans="15:15">
      <c r="O30" s="47"/>
    </row>
    <row r="31" spans="15:15">
      <c r="O31" s="47"/>
    </row>
    <row r="32" spans="15:15">
      <c r="O32" s="47"/>
    </row>
    <row r="33" spans="15:15">
      <c r="O33" s="47"/>
    </row>
    <row r="34" spans="15:15">
      <c r="O34" s="47"/>
    </row>
    <row r="35" spans="15:15">
      <c r="O35" s="47"/>
    </row>
    <row r="36" spans="15:15">
      <c r="O36" s="47"/>
    </row>
    <row r="37" spans="15:15">
      <c r="O37" s="47"/>
    </row>
    <row r="38" spans="15:15">
      <c r="O38" s="47"/>
    </row>
    <row r="39" spans="15:15">
      <c r="O39" s="47"/>
    </row>
    <row r="40" spans="15:15">
      <c r="O40" s="47"/>
    </row>
    <row r="41" spans="15:15">
      <c r="O41" s="47"/>
    </row>
    <row r="42" spans="15:15">
      <c r="O42" s="47"/>
    </row>
    <row r="43" spans="15:15">
      <c r="O43" s="47"/>
    </row>
    <row r="44" spans="15:15">
      <c r="O44" s="47"/>
    </row>
    <row r="45" spans="15:15">
      <c r="O45" s="47"/>
    </row>
    <row r="46" spans="15:15">
      <c r="O46" s="47"/>
    </row>
    <row r="47" spans="15:15">
      <c r="O47" s="47"/>
    </row>
    <row r="48" spans="15:15">
      <c r="O48" s="47"/>
    </row>
    <row r="49" spans="15:15">
      <c r="O49" s="47"/>
    </row>
    <row r="50" spans="15:15">
      <c r="O50" s="47"/>
    </row>
    <row r="51" spans="15:15">
      <c r="O51" s="47"/>
    </row>
    <row r="52" spans="15:15">
      <c r="O52" s="47"/>
    </row>
    <row r="53" spans="15:15">
      <c r="O53" s="47"/>
    </row>
    <row r="54" spans="15:15">
      <c r="O54" s="47"/>
    </row>
    <row r="55" spans="15:15">
      <c r="O55" s="47"/>
    </row>
    <row r="56" spans="15:15">
      <c r="O56" s="47"/>
    </row>
    <row r="57" spans="15:15">
      <c r="O57" s="47"/>
    </row>
    <row r="58" spans="15:15">
      <c r="O58" s="47"/>
    </row>
    <row r="59" spans="15:15">
      <c r="O59" s="47"/>
    </row>
    <row r="60" spans="15:15">
      <c r="O60" s="47"/>
    </row>
    <row r="61" spans="15:15">
      <c r="O61" s="47"/>
    </row>
    <row r="62" spans="15:15">
      <c r="O62" s="47"/>
    </row>
    <row r="63" spans="15:15">
      <c r="O63" s="47"/>
    </row>
    <row r="64" spans="15:15">
      <c r="O64" s="47"/>
    </row>
    <row r="65" spans="15:15">
      <c r="O65" s="47"/>
    </row>
  </sheetData>
  <sheetProtection formatCells="0" formatRows="0"/>
  <dataConsolidate/>
  <mergeCells count="86">
    <mergeCell ref="BP14:BP15"/>
    <mergeCell ref="BQ14:BQ15"/>
    <mergeCell ref="BR14:BR15"/>
    <mergeCell ref="BI13:BI15"/>
    <mergeCell ref="BJ13:BJ15"/>
    <mergeCell ref="BK14:BK15"/>
    <mergeCell ref="BL14:BL15"/>
    <mergeCell ref="BM14:BM15"/>
    <mergeCell ref="BN14:BN15"/>
    <mergeCell ref="BH13:BH15"/>
    <mergeCell ref="AE13:AE15"/>
    <mergeCell ref="AF13:AF15"/>
    <mergeCell ref="AG13:AG15"/>
    <mergeCell ref="AH13:AH15"/>
    <mergeCell ref="AI13:AI15"/>
    <mergeCell ref="AJ13:AJ15"/>
    <mergeCell ref="AK13:AK15"/>
    <mergeCell ref="AL13:AL15"/>
    <mergeCell ref="BE13:BE15"/>
    <mergeCell ref="BF13:BF15"/>
    <mergeCell ref="BG13:BG15"/>
    <mergeCell ref="Q13:Q15"/>
    <mergeCell ref="AD13:AD15"/>
    <mergeCell ref="S13:S15"/>
    <mergeCell ref="T13:T15"/>
    <mergeCell ref="U13:U15"/>
    <mergeCell ref="V13:V15"/>
    <mergeCell ref="W13:W15"/>
    <mergeCell ref="X13:X15"/>
    <mergeCell ref="Y13:Y15"/>
    <mergeCell ref="Z13:Z15"/>
    <mergeCell ref="AA13:AA15"/>
    <mergeCell ref="AB13:AB15"/>
    <mergeCell ref="AC13:AC15"/>
    <mergeCell ref="F13:F15"/>
    <mergeCell ref="AL11:AL12"/>
    <mergeCell ref="AM11:AM12"/>
    <mergeCell ref="AN11:BF11"/>
    <mergeCell ref="BG11:BH11"/>
    <mergeCell ref="R13:R15"/>
    <mergeCell ref="G13:G15"/>
    <mergeCell ref="H13:H15"/>
    <mergeCell ref="I13:I15"/>
    <mergeCell ref="J13:J15"/>
    <mergeCell ref="K13:K15"/>
    <mergeCell ref="L13:L15"/>
    <mergeCell ref="M13:M15"/>
    <mergeCell ref="N13:N15"/>
    <mergeCell ref="O13:O15"/>
    <mergeCell ref="P13:P15"/>
    <mergeCell ref="A13:A15"/>
    <mergeCell ref="B13:B15"/>
    <mergeCell ref="C13:C15"/>
    <mergeCell ref="D13:D15"/>
    <mergeCell ref="E13:E15"/>
    <mergeCell ref="A10:A12"/>
    <mergeCell ref="B10:B12"/>
    <mergeCell ref="C10:C12"/>
    <mergeCell ref="D10:K10"/>
    <mergeCell ref="N10:BH10"/>
    <mergeCell ref="BJ10:BR10"/>
    <mergeCell ref="D11:D12"/>
    <mergeCell ref="E11:K11"/>
    <mergeCell ref="N11:P11"/>
    <mergeCell ref="Q11:AK11"/>
    <mergeCell ref="BO11:BO12"/>
    <mergeCell ref="BP11:BP12"/>
    <mergeCell ref="BQ11:BQ12"/>
    <mergeCell ref="BR11:BR12"/>
    <mergeCell ref="BJ11:BJ12"/>
    <mergeCell ref="BK11:BN11"/>
    <mergeCell ref="A8:D8"/>
    <mergeCell ref="E8:I8"/>
    <mergeCell ref="A1:D4"/>
    <mergeCell ref="E1:BR2"/>
    <mergeCell ref="E3:AE3"/>
    <mergeCell ref="AF3:AW3"/>
    <mergeCell ref="AY3:BR3"/>
    <mergeCell ref="E4:AE4"/>
    <mergeCell ref="AF4:AW4"/>
    <mergeCell ref="AY4:BR4"/>
    <mergeCell ref="A5:B5"/>
    <mergeCell ref="C5:D5"/>
    <mergeCell ref="E5:BR6"/>
    <mergeCell ref="A6:B6"/>
    <mergeCell ref="C6:D6"/>
  </mergeCells>
  <conditionalFormatting sqref="D13:D15">
    <cfRule type="expression" dxfId="122" priority="25">
      <formula>#REF!&gt;=100%</formula>
    </cfRule>
    <cfRule type="expression" dxfId="121" priority="26">
      <formula>#REF!&lt;100%</formula>
    </cfRule>
    <cfRule type="expression" dxfId="120" priority="27">
      <formula>$M$13&lt;100%</formula>
    </cfRule>
    <cfRule type="expression" dxfId="119" priority="28">
      <formula>$M$13&gt;=100%</formula>
    </cfRule>
  </conditionalFormatting>
  <conditionalFormatting sqref="N13:O13">
    <cfRule type="containsText" dxfId="118" priority="17" operator="containsText" text="RARA VEZ">
      <formula>NOT(ISERROR(SEARCH("RARA VEZ",N13)))</formula>
    </cfRule>
    <cfRule type="containsText" dxfId="117" priority="18" operator="containsText" text="IMPROBABLE">
      <formula>NOT(ISERROR(SEARCH("IMPROBABLE",N13)))</formula>
    </cfRule>
    <cfRule type="containsText" dxfId="116" priority="19" operator="containsText" text="POSIBLE">
      <formula>NOT(ISERROR(SEARCH("POSIBLE",N13)))</formula>
    </cfRule>
    <cfRule type="containsText" dxfId="115" priority="20" operator="containsText" text="PROBABLE">
      <formula>NOT(ISERROR(SEARCH("PROBABLE",N13)))</formula>
    </cfRule>
    <cfRule type="containsText" dxfId="114" priority="21" operator="containsText" text="CASI SEGURO">
      <formula>NOT(ISERROR(SEARCH("CASI SEGURO",N13)))</formula>
    </cfRule>
  </conditionalFormatting>
  <conditionalFormatting sqref="AK13:AK15">
    <cfRule type="containsText" dxfId="113" priority="22" operator="containsText" text="CATASTRÓFICO">
      <formula>NOT(ISERROR(SEARCH("CATASTRÓFICO",AK13)))</formula>
    </cfRule>
    <cfRule type="containsText" dxfId="112" priority="23" operator="containsText" text="MAYOR">
      <formula>NOT(ISERROR(SEARCH("MAYOR",AK13)))</formula>
    </cfRule>
    <cfRule type="containsText" dxfId="111" priority="24" operator="containsText" text="MODERADO">
      <formula>NOT(ISERROR(SEARCH("MODERADO",AK13)))</formula>
    </cfRule>
  </conditionalFormatting>
  <conditionalFormatting sqref="AL13">
    <cfRule type="containsText" dxfId="110" priority="13" operator="containsText" text="EXTREMO">
      <formula>NOT(ISERROR(SEARCH("EXTREMO",AL13)))</formula>
    </cfRule>
    <cfRule type="containsText" dxfId="109" priority="14" operator="containsText" text="ALTO">
      <formula>NOT(ISERROR(SEARCH("ALTO",AL13)))</formula>
    </cfRule>
    <cfRule type="containsText" dxfId="108" priority="15" operator="containsText" text="MODERADO">
      <formula>NOT(ISERROR(SEARCH("MODERADO",AL13)))</formula>
    </cfRule>
    <cfRule type="containsText" dxfId="107" priority="16" operator="containsText" text="BAJO">
      <formula>NOT(ISERROR(SEARCH("BAJO",AL13)))</formula>
    </cfRule>
  </conditionalFormatting>
  <conditionalFormatting sqref="BG13:BG15">
    <cfRule type="containsText" dxfId="106" priority="7" operator="containsText" text="CASI SEGURO">
      <formula>NOT(ISERROR(SEARCH("CASI SEGURO",BG13)))</formula>
    </cfRule>
    <cfRule type="containsText" dxfId="105" priority="8" operator="containsText" text="PROBABLE">
      <formula>NOT(ISERROR(SEARCH("PROBABLE",BG13)))</formula>
    </cfRule>
    <cfRule type="containsText" dxfId="104" priority="9" operator="containsText" text="POSIBLE">
      <formula>NOT(ISERROR(SEARCH("POSIBLE",BG13)))</formula>
    </cfRule>
    <cfRule type="containsText" dxfId="103" priority="10" operator="containsText" text="IMPROBABLE">
      <formula>NOT(ISERROR(SEARCH("IMPROBABLE",BG13)))</formula>
    </cfRule>
    <cfRule type="containsText" dxfId="102" priority="11" operator="containsText" text="RARA VEZ">
      <formula>NOT(ISERROR(SEARCH("RARA VEZ",BG13)))</formula>
    </cfRule>
  </conditionalFormatting>
  <conditionalFormatting sqref="BH13:BI13 BH14:BH15">
    <cfRule type="containsText" dxfId="101" priority="4" operator="containsText" text="MODERADO">
      <formula>NOT(ISERROR(SEARCH("MODERADO",BH13)))</formula>
    </cfRule>
    <cfRule type="containsText" dxfId="100" priority="5" operator="containsText" text="MAYOR">
      <formula>NOT(ISERROR(SEARCH("MAYOR",BH13)))</formula>
    </cfRule>
    <cfRule type="containsText" dxfId="99" priority="6" operator="containsText" text="CATASTRÓFICO">
      <formula>NOT(ISERROR(SEARCH("CATASTRÓFICO",BH13)))</formula>
    </cfRule>
  </conditionalFormatting>
  <conditionalFormatting sqref="BI13:BI15">
    <cfRule type="containsText" dxfId="98" priority="1" operator="containsText" text="MODERADO">
      <formula>NOT(ISERROR(SEARCH("MODERADO",BI13)))</formula>
    </cfRule>
    <cfRule type="containsText" dxfId="97" priority="2" operator="containsText" text="ALTO">
      <formula>NOT(ISERROR(SEARCH("ALTO",BI13)))</formula>
    </cfRule>
    <cfRule type="containsText" dxfId="96" priority="3" operator="containsText" text="EXTREMO">
      <formula>NOT(ISERROR(SEARCH("EXTREMO",BI13)))</formula>
    </cfRule>
  </conditionalFormatting>
  <conditionalFormatting sqref="BK13:BO13 BK14:BN14">
    <cfRule type="expression" dxfId="95" priority="12">
      <formula>#REF!="DILIGENCIE EL PLAN DE ACCIÓN"</formula>
    </cfRule>
  </conditionalFormatting>
  <dataValidations count="3">
    <dataValidation type="list" allowBlank="1" showInputMessage="1" showErrorMessage="1" sqref="BI13:BI15" xr:uid="{00000000-0002-0000-0F00-000000000000}">
      <formula1>"EXTREMO,ALTO,MODERADO"</formula1>
    </dataValidation>
    <dataValidation type="list" allowBlank="1" showInputMessage="1" showErrorMessage="1" sqref="BJ13:BJ15" xr:uid="{00000000-0002-0000-0F00-000001000000}">
      <formula1>TRATAMIENTOC</formula1>
    </dataValidation>
    <dataValidation type="list" allowBlank="1" showInputMessage="1" showErrorMessage="1" sqref="E13:E15 G13:G15 I13:I15 K13:K15" xr:uid="{00000000-0002-0000-0F00-000002000000}">
      <formula1>Acción</formula1>
    </dataValidation>
  </dataValidations>
  <pageMargins left="0.7" right="0.7" top="0.75" bottom="0.75" header="0.3" footer="0.3"/>
  <pageSetup paperSize="9" scale="10" orientation="portrait"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6">
    <tabColor rgb="FFFFC000"/>
  </sheetPr>
  <dimension ref="A1:BR68"/>
  <sheetViews>
    <sheetView view="pageBreakPreview" topLeftCell="BE11" zoomScale="70" zoomScaleNormal="40" zoomScaleSheetLayoutView="70" workbookViewId="0">
      <selection activeCell="BR11" sqref="BR11:BR12"/>
    </sheetView>
  </sheetViews>
  <sheetFormatPr baseColWidth="10" defaultColWidth="11.42578125" defaultRowHeight="12"/>
  <cols>
    <col min="1" max="1" width="13.140625" style="256" customWidth="1"/>
    <col min="2" max="2" width="20.42578125" style="256" customWidth="1"/>
    <col min="3" max="3" width="6.7109375" style="192" customWidth="1"/>
    <col min="4" max="4" width="21" style="192" customWidth="1"/>
    <col min="5" max="5" width="14.42578125" style="192" customWidth="1"/>
    <col min="6" max="6" width="2.42578125" style="192" hidden="1" customWidth="1"/>
    <col min="7" max="7" width="14.42578125" style="192" customWidth="1"/>
    <col min="8" max="8" width="2.42578125" style="192" hidden="1" customWidth="1"/>
    <col min="9" max="9" width="26.7109375" style="256" customWidth="1"/>
    <col min="10" max="10" width="2.42578125" style="192" hidden="1" customWidth="1"/>
    <col min="11" max="11" width="29.7109375" style="256" customWidth="1"/>
    <col min="12" max="12" width="4.28515625" style="192" hidden="1" customWidth="1"/>
    <col min="13" max="13" width="5.28515625" style="192" hidden="1" customWidth="1"/>
    <col min="14" max="14" width="19.7109375" style="256" customWidth="1"/>
    <col min="15" max="15" width="17.42578125" style="192" customWidth="1"/>
    <col min="16" max="16" width="9.7109375" style="192" hidden="1" customWidth="1"/>
    <col min="17" max="17" width="10" style="192" customWidth="1"/>
    <col min="18" max="18" width="15.42578125" style="192" customWidth="1"/>
    <col min="19" max="19" width="10" style="192" customWidth="1"/>
    <col min="20" max="20" width="15.7109375" style="192" customWidth="1"/>
    <col min="21" max="21" width="12.42578125" style="192" customWidth="1"/>
    <col min="22" max="22" width="10" style="192" customWidth="1"/>
    <col min="23" max="23" width="13" style="192" customWidth="1"/>
    <col min="24" max="24" width="15.7109375" style="192" customWidth="1"/>
    <col min="25" max="25" width="10" style="192" customWidth="1"/>
    <col min="26" max="26" width="13.28515625" style="192" customWidth="1"/>
    <col min="27" max="35" width="10" style="192" customWidth="1"/>
    <col min="36" max="36" width="2" style="192" hidden="1" customWidth="1"/>
    <col min="37" max="37" width="14.7109375" style="256" customWidth="1"/>
    <col min="38" max="38" width="13.28515625" style="256" customWidth="1"/>
    <col min="39" max="39" width="58.42578125" style="256" customWidth="1"/>
    <col min="40" max="40" width="22.7109375" style="256" customWidth="1"/>
    <col min="41" max="41" width="20.7109375" style="256" customWidth="1"/>
    <col min="42" max="42" width="3.7109375" style="256" hidden="1" customWidth="1"/>
    <col min="43" max="43" width="20.7109375" style="256" customWidth="1"/>
    <col min="44" max="44" width="4" style="256" hidden="1" customWidth="1"/>
    <col min="45" max="45" width="12.140625" style="256" bestFit="1" customWidth="1"/>
    <col min="46" max="46" width="4.140625" style="256" hidden="1" customWidth="1"/>
    <col min="47" max="47" width="20.7109375" style="256" customWidth="1"/>
    <col min="48" max="48" width="4.28515625" style="256" hidden="1" customWidth="1"/>
    <col min="49" max="49" width="20.7109375" style="256" customWidth="1"/>
    <col min="50" max="50" width="4.7109375" style="256" hidden="1" customWidth="1"/>
    <col min="51" max="51" width="20.7109375" style="256" customWidth="1"/>
    <col min="52" max="52" width="4.7109375" style="256" hidden="1" customWidth="1"/>
    <col min="53" max="53" width="20.7109375" style="256" customWidth="1"/>
    <col min="54" max="54" width="5.28515625" style="256" hidden="1" customWidth="1"/>
    <col min="55" max="55" width="8.7109375" style="256" hidden="1" customWidth="1"/>
    <col min="56" max="56" width="17" style="256" bestFit="1" customWidth="1"/>
    <col min="57" max="58" width="13.28515625" style="256" customWidth="1"/>
    <col min="59" max="59" width="19" style="256" customWidth="1"/>
    <col min="60" max="61" width="13.28515625" style="256" customWidth="1"/>
    <col min="62" max="62" width="17.42578125" style="256" customWidth="1"/>
    <col min="63" max="63" width="31.42578125" style="256" customWidth="1"/>
    <col min="64" max="64" width="21.28515625" style="256" customWidth="1"/>
    <col min="65" max="65" width="19.42578125" style="256" customWidth="1"/>
    <col min="66" max="66" width="17.42578125" style="256" customWidth="1"/>
    <col min="67" max="67" width="26.42578125" style="256" customWidth="1"/>
    <col min="68" max="68" width="11.42578125" style="256" customWidth="1"/>
    <col min="69" max="69" width="20" style="256" customWidth="1"/>
    <col min="70" max="79" width="11.42578125" style="256" customWidth="1"/>
    <col min="80" max="16384" width="11.42578125" style="256"/>
  </cols>
  <sheetData>
    <row r="1" spans="1:70" ht="12" customHeight="1">
      <c r="A1" s="588"/>
      <c r="B1" s="589"/>
      <c r="C1" s="589"/>
      <c r="D1" s="590"/>
      <c r="E1" s="597" t="s">
        <v>134</v>
      </c>
      <c r="F1" s="597"/>
      <c r="G1" s="597"/>
      <c r="H1" s="597"/>
      <c r="I1" s="597"/>
      <c r="J1" s="597"/>
      <c r="K1" s="597"/>
      <c r="L1" s="597"/>
      <c r="M1" s="597"/>
      <c r="N1" s="597"/>
      <c r="O1" s="597"/>
      <c r="P1" s="597"/>
      <c r="Q1" s="597"/>
      <c r="R1" s="597"/>
      <c r="S1" s="597"/>
      <c r="T1" s="597"/>
      <c r="U1" s="597"/>
      <c r="V1" s="597"/>
      <c r="W1" s="597"/>
      <c r="X1" s="597"/>
      <c r="Y1" s="597"/>
      <c r="Z1" s="597"/>
      <c r="AA1" s="597"/>
      <c r="AB1" s="597"/>
      <c r="AC1" s="597"/>
      <c r="AD1" s="597"/>
      <c r="AE1" s="597"/>
      <c r="AF1" s="597"/>
      <c r="AG1" s="597"/>
      <c r="AH1" s="597"/>
      <c r="AI1" s="597"/>
      <c r="AJ1" s="597"/>
      <c r="AK1" s="597"/>
      <c r="AL1" s="597"/>
      <c r="AM1" s="597"/>
      <c r="AN1" s="597"/>
      <c r="AO1" s="597"/>
      <c r="AP1" s="597"/>
      <c r="AQ1" s="597"/>
      <c r="AR1" s="597"/>
      <c r="AS1" s="597"/>
      <c r="AT1" s="597"/>
      <c r="AU1" s="597"/>
      <c r="AV1" s="597"/>
      <c r="AW1" s="597"/>
      <c r="AX1" s="597"/>
      <c r="AY1" s="597"/>
      <c r="AZ1" s="597"/>
      <c r="BA1" s="597"/>
      <c r="BB1" s="597"/>
      <c r="BC1" s="597"/>
      <c r="BD1" s="597"/>
      <c r="BE1" s="597"/>
      <c r="BF1" s="597"/>
      <c r="BG1" s="597"/>
      <c r="BH1" s="597"/>
      <c r="BI1" s="597"/>
      <c r="BJ1" s="597"/>
      <c r="BK1" s="597"/>
      <c r="BL1" s="597"/>
      <c r="BM1" s="597"/>
      <c r="BN1" s="597"/>
      <c r="BO1" s="597"/>
      <c r="BP1" s="597"/>
      <c r="BQ1" s="597"/>
      <c r="BR1" s="597"/>
    </row>
    <row r="2" spans="1:70">
      <c r="A2" s="591"/>
      <c r="B2" s="592"/>
      <c r="C2" s="592"/>
      <c r="D2" s="593"/>
      <c r="E2" s="597"/>
      <c r="F2" s="597"/>
      <c r="G2" s="597"/>
      <c r="H2" s="597"/>
      <c r="I2" s="597"/>
      <c r="J2" s="597"/>
      <c r="K2" s="597"/>
      <c r="L2" s="597"/>
      <c r="M2" s="597"/>
      <c r="N2" s="597"/>
      <c r="O2" s="597"/>
      <c r="P2" s="597"/>
      <c r="Q2" s="597"/>
      <c r="R2" s="597"/>
      <c r="S2" s="597"/>
      <c r="T2" s="597"/>
      <c r="U2" s="597"/>
      <c r="V2" s="597"/>
      <c r="W2" s="597"/>
      <c r="X2" s="597"/>
      <c r="Y2" s="597"/>
      <c r="Z2" s="597"/>
      <c r="AA2" s="597"/>
      <c r="AB2" s="597"/>
      <c r="AC2" s="597"/>
      <c r="AD2" s="597"/>
      <c r="AE2" s="597"/>
      <c r="AF2" s="597"/>
      <c r="AG2" s="597"/>
      <c r="AH2" s="597"/>
      <c r="AI2" s="597"/>
      <c r="AJ2" s="597"/>
      <c r="AK2" s="597"/>
      <c r="AL2" s="597"/>
      <c r="AM2" s="597"/>
      <c r="AN2" s="597"/>
      <c r="AO2" s="597"/>
      <c r="AP2" s="597"/>
      <c r="AQ2" s="597"/>
      <c r="AR2" s="597"/>
      <c r="AS2" s="597"/>
      <c r="AT2" s="597"/>
      <c r="AU2" s="597"/>
      <c r="AV2" s="597"/>
      <c r="AW2" s="597"/>
      <c r="AX2" s="597"/>
      <c r="AY2" s="597"/>
      <c r="AZ2" s="597"/>
      <c r="BA2" s="597"/>
      <c r="BB2" s="597"/>
      <c r="BC2" s="597"/>
      <c r="BD2" s="597"/>
      <c r="BE2" s="597"/>
      <c r="BF2" s="597"/>
      <c r="BG2" s="597"/>
      <c r="BH2" s="597"/>
      <c r="BI2" s="597"/>
      <c r="BJ2" s="597"/>
      <c r="BK2" s="597"/>
      <c r="BL2" s="597"/>
      <c r="BM2" s="597"/>
      <c r="BN2" s="597"/>
      <c r="BO2" s="597"/>
      <c r="BP2" s="597"/>
      <c r="BQ2" s="597"/>
      <c r="BR2" s="597"/>
    </row>
    <row r="3" spans="1:70" ht="15" customHeight="1">
      <c r="A3" s="591"/>
      <c r="B3" s="592"/>
      <c r="C3" s="592"/>
      <c r="D3" s="593"/>
      <c r="E3" s="598" t="s">
        <v>131</v>
      </c>
      <c r="F3" s="599"/>
      <c r="G3" s="599"/>
      <c r="H3" s="599"/>
      <c r="I3" s="599"/>
      <c r="J3" s="599"/>
      <c r="K3" s="599"/>
      <c r="L3" s="599"/>
      <c r="M3" s="599"/>
      <c r="N3" s="599"/>
      <c r="O3" s="599"/>
      <c r="P3" s="599"/>
      <c r="Q3" s="599"/>
      <c r="R3" s="599"/>
      <c r="S3" s="599"/>
      <c r="T3" s="599"/>
      <c r="U3" s="599"/>
      <c r="V3" s="599"/>
      <c r="W3" s="599"/>
      <c r="X3" s="599"/>
      <c r="Y3" s="599"/>
      <c r="Z3" s="599"/>
      <c r="AA3" s="599"/>
      <c r="AB3" s="599"/>
      <c r="AC3" s="599"/>
      <c r="AD3" s="599"/>
      <c r="AE3" s="600"/>
      <c r="AF3" s="601" t="s">
        <v>132</v>
      </c>
      <c r="AG3" s="602"/>
      <c r="AH3" s="602"/>
      <c r="AI3" s="602"/>
      <c r="AJ3" s="602"/>
      <c r="AK3" s="602"/>
      <c r="AL3" s="602"/>
      <c r="AM3" s="602"/>
      <c r="AN3" s="602"/>
      <c r="AO3" s="602"/>
      <c r="AP3" s="602"/>
      <c r="AQ3" s="602"/>
      <c r="AR3" s="602"/>
      <c r="AS3" s="602"/>
      <c r="AT3" s="602"/>
      <c r="AU3" s="602"/>
      <c r="AV3" s="602"/>
      <c r="AW3" s="603"/>
      <c r="AX3" s="257"/>
      <c r="AY3" s="598" t="s">
        <v>133</v>
      </c>
      <c r="AZ3" s="599"/>
      <c r="BA3" s="599"/>
      <c r="BB3" s="599"/>
      <c r="BC3" s="599"/>
      <c r="BD3" s="599"/>
      <c r="BE3" s="599"/>
      <c r="BF3" s="599"/>
      <c r="BG3" s="599"/>
      <c r="BH3" s="599"/>
      <c r="BI3" s="599"/>
      <c r="BJ3" s="599"/>
      <c r="BK3" s="599"/>
      <c r="BL3" s="599"/>
      <c r="BM3" s="599"/>
      <c r="BN3" s="599"/>
      <c r="BO3" s="599"/>
      <c r="BP3" s="599"/>
      <c r="BQ3" s="599"/>
      <c r="BR3" s="600"/>
    </row>
    <row r="4" spans="1:70" ht="15" customHeight="1">
      <c r="A4" s="594"/>
      <c r="B4" s="595"/>
      <c r="C4" s="595"/>
      <c r="D4" s="596"/>
      <c r="E4" s="604" t="s">
        <v>207</v>
      </c>
      <c r="F4" s="605"/>
      <c r="G4" s="605"/>
      <c r="H4" s="605"/>
      <c r="I4" s="605"/>
      <c r="J4" s="605"/>
      <c r="K4" s="605"/>
      <c r="L4" s="605"/>
      <c r="M4" s="605"/>
      <c r="N4" s="605"/>
      <c r="O4" s="605"/>
      <c r="P4" s="605"/>
      <c r="Q4" s="605"/>
      <c r="R4" s="605"/>
      <c r="S4" s="605"/>
      <c r="T4" s="605"/>
      <c r="U4" s="605"/>
      <c r="V4" s="605"/>
      <c r="W4" s="605"/>
      <c r="X4" s="605"/>
      <c r="Y4" s="605"/>
      <c r="Z4" s="605"/>
      <c r="AA4" s="605"/>
      <c r="AB4" s="605"/>
      <c r="AC4" s="605"/>
      <c r="AD4" s="605"/>
      <c r="AE4" s="606"/>
      <c r="AF4" s="601" t="s">
        <v>208</v>
      </c>
      <c r="AG4" s="602"/>
      <c r="AH4" s="602"/>
      <c r="AI4" s="602"/>
      <c r="AJ4" s="602"/>
      <c r="AK4" s="602"/>
      <c r="AL4" s="602"/>
      <c r="AM4" s="602"/>
      <c r="AN4" s="602"/>
      <c r="AO4" s="602"/>
      <c r="AP4" s="602"/>
      <c r="AQ4" s="602"/>
      <c r="AR4" s="602"/>
      <c r="AS4" s="602"/>
      <c r="AT4" s="602"/>
      <c r="AU4" s="602"/>
      <c r="AV4" s="602"/>
      <c r="AW4" s="603"/>
      <c r="AX4" s="258"/>
      <c r="AY4" s="607" t="s">
        <v>209</v>
      </c>
      <c r="AZ4" s="608"/>
      <c r="BA4" s="608"/>
      <c r="BB4" s="608"/>
      <c r="BC4" s="608"/>
      <c r="BD4" s="608"/>
      <c r="BE4" s="608"/>
      <c r="BF4" s="608"/>
      <c r="BG4" s="608"/>
      <c r="BH4" s="608"/>
      <c r="BI4" s="608"/>
      <c r="BJ4" s="608"/>
      <c r="BK4" s="608"/>
      <c r="BL4" s="608"/>
      <c r="BM4" s="608"/>
      <c r="BN4" s="608"/>
      <c r="BO4" s="608"/>
      <c r="BP4" s="608"/>
      <c r="BQ4" s="608"/>
      <c r="BR4" s="609"/>
    </row>
    <row r="5" spans="1:70" ht="12" customHeight="1">
      <c r="A5" s="598" t="s">
        <v>106</v>
      </c>
      <c r="B5" s="600"/>
      <c r="C5" s="598" t="s">
        <v>130</v>
      </c>
      <c r="D5" s="600"/>
      <c r="E5" s="597" t="s">
        <v>136</v>
      </c>
      <c r="F5" s="597"/>
      <c r="G5" s="597"/>
      <c r="H5" s="597"/>
      <c r="I5" s="597"/>
      <c r="J5" s="597"/>
      <c r="K5" s="597"/>
      <c r="L5" s="597"/>
      <c r="M5" s="597"/>
      <c r="N5" s="597"/>
      <c r="O5" s="597"/>
      <c r="P5" s="597"/>
      <c r="Q5" s="597"/>
      <c r="R5" s="597"/>
      <c r="S5" s="597"/>
      <c r="T5" s="597"/>
      <c r="U5" s="597"/>
      <c r="V5" s="597"/>
      <c r="W5" s="597"/>
      <c r="X5" s="597"/>
      <c r="Y5" s="597"/>
      <c r="Z5" s="597"/>
      <c r="AA5" s="597"/>
      <c r="AB5" s="597"/>
      <c r="AC5" s="597"/>
      <c r="AD5" s="597"/>
      <c r="AE5" s="597"/>
      <c r="AF5" s="597"/>
      <c r="AG5" s="597"/>
      <c r="AH5" s="597"/>
      <c r="AI5" s="597"/>
      <c r="AJ5" s="597"/>
      <c r="AK5" s="597"/>
      <c r="AL5" s="597"/>
      <c r="AM5" s="597"/>
      <c r="AN5" s="597"/>
      <c r="AO5" s="597"/>
      <c r="AP5" s="597"/>
      <c r="AQ5" s="597"/>
      <c r="AR5" s="597"/>
      <c r="AS5" s="597"/>
      <c r="AT5" s="597"/>
      <c r="AU5" s="597"/>
      <c r="AV5" s="597"/>
      <c r="AW5" s="597"/>
      <c r="AX5" s="597"/>
      <c r="AY5" s="597"/>
      <c r="AZ5" s="597"/>
      <c r="BA5" s="597"/>
      <c r="BB5" s="597"/>
      <c r="BC5" s="597"/>
      <c r="BD5" s="597"/>
      <c r="BE5" s="597"/>
      <c r="BF5" s="597"/>
      <c r="BG5" s="597"/>
      <c r="BH5" s="597"/>
      <c r="BI5" s="597"/>
      <c r="BJ5" s="597"/>
      <c r="BK5" s="597"/>
      <c r="BL5" s="597"/>
      <c r="BM5" s="597"/>
      <c r="BN5" s="597"/>
      <c r="BO5" s="597"/>
      <c r="BP5" s="597"/>
      <c r="BQ5" s="597"/>
      <c r="BR5" s="597"/>
    </row>
    <row r="6" spans="1:70">
      <c r="A6" s="604" t="s">
        <v>206</v>
      </c>
      <c r="B6" s="606"/>
      <c r="C6" s="604">
        <v>8</v>
      </c>
      <c r="D6" s="606"/>
      <c r="E6" s="597"/>
      <c r="F6" s="597"/>
      <c r="G6" s="597"/>
      <c r="H6" s="597"/>
      <c r="I6" s="597"/>
      <c r="J6" s="597"/>
      <c r="K6" s="597"/>
      <c r="L6" s="597"/>
      <c r="M6" s="597"/>
      <c r="N6" s="597"/>
      <c r="O6" s="597"/>
      <c r="P6" s="597"/>
      <c r="Q6" s="597"/>
      <c r="R6" s="597"/>
      <c r="S6" s="597"/>
      <c r="T6" s="597"/>
      <c r="U6" s="597"/>
      <c r="V6" s="597"/>
      <c r="W6" s="597"/>
      <c r="X6" s="597"/>
      <c r="Y6" s="597"/>
      <c r="Z6" s="597"/>
      <c r="AA6" s="597"/>
      <c r="AB6" s="597"/>
      <c r="AC6" s="597"/>
      <c r="AD6" s="597"/>
      <c r="AE6" s="597"/>
      <c r="AF6" s="597"/>
      <c r="AG6" s="597"/>
      <c r="AH6" s="597"/>
      <c r="AI6" s="597"/>
      <c r="AJ6" s="597"/>
      <c r="AK6" s="597"/>
      <c r="AL6" s="597"/>
      <c r="AM6" s="597"/>
      <c r="AN6" s="597"/>
      <c r="AO6" s="597"/>
      <c r="AP6" s="597"/>
      <c r="AQ6" s="597"/>
      <c r="AR6" s="597"/>
      <c r="AS6" s="597"/>
      <c r="AT6" s="597"/>
      <c r="AU6" s="597"/>
      <c r="AV6" s="597"/>
      <c r="AW6" s="597"/>
      <c r="AX6" s="597"/>
      <c r="AY6" s="597"/>
      <c r="AZ6" s="597"/>
      <c r="BA6" s="597"/>
      <c r="BB6" s="597"/>
      <c r="BC6" s="597"/>
      <c r="BD6" s="597"/>
      <c r="BE6" s="597"/>
      <c r="BF6" s="597"/>
      <c r="BG6" s="597"/>
      <c r="BH6" s="597"/>
      <c r="BI6" s="597"/>
      <c r="BJ6" s="597"/>
      <c r="BK6" s="597"/>
      <c r="BL6" s="597"/>
      <c r="BM6" s="597"/>
      <c r="BN6" s="597"/>
      <c r="BO6" s="597"/>
      <c r="BP6" s="597"/>
      <c r="BQ6" s="597"/>
      <c r="BR6" s="597"/>
    </row>
    <row r="7" spans="1:70">
      <c r="A7" s="259"/>
      <c r="B7" s="259"/>
      <c r="C7" s="184"/>
      <c r="D7" s="184"/>
      <c r="E7" s="184"/>
      <c r="F7" s="184"/>
      <c r="G7" s="184"/>
      <c r="H7" s="184"/>
      <c r="I7" s="259"/>
      <c r="J7" s="184"/>
      <c r="K7" s="259"/>
      <c r="L7" s="184"/>
      <c r="M7" s="184"/>
      <c r="N7" s="259"/>
      <c r="O7" s="184"/>
      <c r="P7" s="184"/>
      <c r="Q7" s="184"/>
      <c r="R7" s="184"/>
      <c r="S7" s="184"/>
      <c r="T7" s="184"/>
      <c r="U7" s="184"/>
      <c r="V7" s="184"/>
      <c r="W7" s="184"/>
      <c r="X7" s="184"/>
      <c r="Y7" s="184"/>
      <c r="Z7" s="184"/>
      <c r="AA7" s="184"/>
      <c r="AB7" s="184"/>
      <c r="AC7" s="184"/>
      <c r="AD7" s="184"/>
      <c r="AE7" s="184"/>
      <c r="AF7" s="184"/>
      <c r="AG7" s="184"/>
      <c r="AH7" s="184"/>
      <c r="AI7" s="184"/>
      <c r="AJ7" s="184"/>
      <c r="AK7" s="259"/>
      <c r="AL7" s="259"/>
      <c r="AM7" s="259"/>
      <c r="AN7" s="259"/>
      <c r="AO7" s="259"/>
      <c r="AP7" s="259"/>
      <c r="AQ7" s="259"/>
      <c r="AR7" s="259"/>
      <c r="AS7" s="259"/>
      <c r="AT7" s="259"/>
      <c r="AU7" s="259"/>
      <c r="AV7" s="259"/>
      <c r="AW7" s="259"/>
      <c r="AX7" s="259"/>
      <c r="AY7" s="259"/>
      <c r="AZ7" s="259"/>
      <c r="BA7" s="259"/>
      <c r="BB7" s="259"/>
      <c r="BC7" s="259"/>
      <c r="BD7" s="259"/>
      <c r="BE7" s="259"/>
      <c r="BF7" s="259"/>
      <c r="BG7" s="259"/>
      <c r="BH7" s="259"/>
      <c r="BI7" s="259"/>
      <c r="BJ7" s="259"/>
      <c r="BK7" s="259"/>
      <c r="BL7" s="259"/>
      <c r="BM7" s="259"/>
      <c r="BN7" s="259"/>
      <c r="BO7" s="259"/>
      <c r="BP7" s="259"/>
      <c r="BQ7" s="259"/>
      <c r="BR7" s="259"/>
    </row>
    <row r="8" spans="1:70" ht="21" customHeight="1">
      <c r="A8" s="587" t="s">
        <v>489</v>
      </c>
      <c r="B8" s="587"/>
      <c r="C8" s="587"/>
      <c r="D8" s="587"/>
      <c r="E8" s="451" t="s">
        <v>538</v>
      </c>
      <c r="F8" s="447"/>
      <c r="G8" s="447"/>
      <c r="H8" s="447"/>
      <c r="I8" s="447"/>
      <c r="J8" s="184"/>
      <c r="K8" s="259"/>
      <c r="L8" s="184"/>
      <c r="M8" s="184"/>
      <c r="N8" s="259"/>
      <c r="O8" s="184"/>
      <c r="P8" s="184"/>
      <c r="Q8" s="184"/>
      <c r="R8" s="184"/>
      <c r="S8" s="184"/>
      <c r="T8" s="184"/>
      <c r="U8" s="184"/>
      <c r="V8" s="184"/>
      <c r="W8" s="184"/>
      <c r="X8" s="184"/>
      <c r="Y8" s="184"/>
      <c r="Z8" s="184"/>
      <c r="AA8" s="184"/>
      <c r="AB8" s="184"/>
      <c r="AC8" s="184"/>
      <c r="AD8" s="184"/>
      <c r="AE8" s="184"/>
      <c r="AF8" s="184"/>
      <c r="AG8" s="184"/>
      <c r="AH8" s="184"/>
      <c r="AI8" s="184"/>
      <c r="AJ8" s="184"/>
      <c r="AK8" s="259"/>
      <c r="AL8" s="259"/>
      <c r="AM8" s="259"/>
      <c r="AN8" s="259"/>
      <c r="AO8" s="259"/>
      <c r="AP8" s="259"/>
      <c r="AQ8" s="259"/>
      <c r="AR8" s="259"/>
      <c r="AS8" s="259"/>
      <c r="AT8" s="259"/>
      <c r="AU8" s="259"/>
      <c r="AV8" s="259"/>
      <c r="AW8" s="259"/>
      <c r="AX8" s="259"/>
      <c r="AY8" s="259"/>
      <c r="AZ8" s="259"/>
      <c r="BA8" s="259"/>
      <c r="BB8" s="259"/>
      <c r="BC8" s="259"/>
      <c r="BD8" s="259"/>
      <c r="BE8" s="259"/>
      <c r="BF8" s="259"/>
      <c r="BG8" s="259"/>
      <c r="BH8" s="259"/>
      <c r="BI8" s="259"/>
      <c r="BJ8" s="259"/>
      <c r="BK8" s="259"/>
      <c r="BL8" s="259"/>
      <c r="BM8" s="259"/>
      <c r="BN8" s="259"/>
      <c r="BO8" s="259"/>
      <c r="BP8" s="259"/>
      <c r="BQ8" s="259"/>
      <c r="BR8" s="259"/>
    </row>
    <row r="9" spans="1:70" ht="12.75" thickBot="1">
      <c r="A9" s="259"/>
      <c r="B9" s="259"/>
      <c r="C9" s="184"/>
      <c r="D9" s="184"/>
      <c r="E9" s="184"/>
      <c r="F9" s="184"/>
      <c r="G9" s="184"/>
      <c r="H9" s="184"/>
      <c r="I9" s="259"/>
      <c r="J9" s="184"/>
      <c r="K9" s="259"/>
      <c r="L9" s="184"/>
      <c r="M9" s="184"/>
      <c r="N9" s="259"/>
      <c r="O9" s="184"/>
      <c r="P9" s="184"/>
      <c r="Q9" s="184"/>
      <c r="R9" s="184"/>
      <c r="S9" s="184"/>
      <c r="T9" s="184"/>
      <c r="U9" s="184"/>
      <c r="V9" s="184"/>
      <c r="W9" s="184"/>
      <c r="X9" s="184"/>
      <c r="Y9" s="184"/>
      <c r="Z9" s="184"/>
      <c r="AA9" s="184"/>
      <c r="AB9" s="184"/>
      <c r="AC9" s="184"/>
      <c r="AD9" s="184"/>
      <c r="AE9" s="184"/>
      <c r="AF9" s="184"/>
      <c r="AG9" s="184"/>
      <c r="AH9" s="184"/>
      <c r="AI9" s="184"/>
      <c r="AJ9" s="184"/>
      <c r="AK9" s="259"/>
      <c r="AL9" s="259"/>
      <c r="AM9" s="259"/>
      <c r="AN9" s="259"/>
      <c r="AO9" s="259"/>
      <c r="AP9" s="259"/>
      <c r="AQ9" s="259"/>
      <c r="AR9" s="259"/>
      <c r="AS9" s="259"/>
      <c r="AT9" s="259"/>
      <c r="AU9" s="259"/>
      <c r="AV9" s="259"/>
      <c r="AW9" s="259"/>
      <c r="AX9" s="259"/>
      <c r="AY9" s="259"/>
      <c r="AZ9" s="259"/>
      <c r="BA9" s="259"/>
      <c r="BB9" s="259"/>
      <c r="BC9" s="259"/>
      <c r="BD9" s="259"/>
      <c r="BE9" s="259"/>
      <c r="BF9" s="259"/>
      <c r="BG9" s="259"/>
      <c r="BH9" s="259"/>
      <c r="BI9" s="259"/>
      <c r="BJ9" s="259"/>
      <c r="BK9" s="259"/>
      <c r="BL9" s="259"/>
      <c r="BM9" s="259"/>
      <c r="BN9" s="259"/>
      <c r="BO9" s="259"/>
      <c r="BP9" s="259"/>
      <c r="BQ9" s="259"/>
      <c r="BR9" s="259"/>
    </row>
    <row r="10" spans="1:70" ht="11.85" customHeight="1" thickBot="1">
      <c r="A10" s="632" t="s">
        <v>0</v>
      </c>
      <c r="B10" s="635" t="s">
        <v>1</v>
      </c>
      <c r="C10" s="635" t="s">
        <v>213</v>
      </c>
      <c r="D10" s="639" t="s">
        <v>54</v>
      </c>
      <c r="E10" s="640"/>
      <c r="F10" s="640"/>
      <c r="G10" s="640"/>
      <c r="H10" s="640"/>
      <c r="I10" s="640"/>
      <c r="J10" s="640"/>
      <c r="K10" s="641"/>
      <c r="L10" s="260"/>
      <c r="M10" s="261"/>
      <c r="N10" s="622" t="s">
        <v>223</v>
      </c>
      <c r="O10" s="623"/>
      <c r="P10" s="623"/>
      <c r="Q10" s="623"/>
      <c r="R10" s="623"/>
      <c r="S10" s="623"/>
      <c r="T10" s="623"/>
      <c r="U10" s="623"/>
      <c r="V10" s="623"/>
      <c r="W10" s="623"/>
      <c r="X10" s="623"/>
      <c r="Y10" s="623"/>
      <c r="Z10" s="623"/>
      <c r="AA10" s="623"/>
      <c r="AB10" s="623"/>
      <c r="AC10" s="623"/>
      <c r="AD10" s="623"/>
      <c r="AE10" s="623"/>
      <c r="AF10" s="623"/>
      <c r="AG10" s="623"/>
      <c r="AH10" s="623"/>
      <c r="AI10" s="623"/>
      <c r="AJ10" s="623"/>
      <c r="AK10" s="623"/>
      <c r="AL10" s="623"/>
      <c r="AM10" s="623"/>
      <c r="AN10" s="623"/>
      <c r="AO10" s="623"/>
      <c r="AP10" s="623"/>
      <c r="AQ10" s="623"/>
      <c r="AR10" s="623"/>
      <c r="AS10" s="623"/>
      <c r="AT10" s="623"/>
      <c r="AU10" s="623"/>
      <c r="AV10" s="623"/>
      <c r="AW10" s="623"/>
      <c r="AX10" s="623"/>
      <c r="AY10" s="623"/>
      <c r="AZ10" s="623"/>
      <c r="BA10" s="623"/>
      <c r="BB10" s="623"/>
      <c r="BC10" s="623"/>
      <c r="BD10" s="623"/>
      <c r="BE10" s="623"/>
      <c r="BF10" s="623"/>
      <c r="BG10" s="623"/>
      <c r="BH10" s="624"/>
      <c r="BI10" s="262"/>
      <c r="BJ10" s="610" t="s">
        <v>50</v>
      </c>
      <c r="BK10" s="611"/>
      <c r="BL10" s="611"/>
      <c r="BM10" s="611"/>
      <c r="BN10" s="611"/>
      <c r="BO10" s="612"/>
      <c r="BP10" s="612"/>
      <c r="BQ10" s="612"/>
      <c r="BR10" s="613"/>
    </row>
    <row r="11" spans="1:70" ht="11.85" customHeight="1" thickBot="1">
      <c r="A11" s="633"/>
      <c r="B11" s="636"/>
      <c r="C11" s="636"/>
      <c r="D11" s="614" t="s">
        <v>210</v>
      </c>
      <c r="E11" s="616" t="s">
        <v>227</v>
      </c>
      <c r="F11" s="617"/>
      <c r="G11" s="617"/>
      <c r="H11" s="617"/>
      <c r="I11" s="617"/>
      <c r="J11" s="617"/>
      <c r="K11" s="618"/>
      <c r="L11" s="260"/>
      <c r="M11" s="261"/>
      <c r="N11" s="619" t="s">
        <v>226</v>
      </c>
      <c r="O11" s="620"/>
      <c r="P11" s="621"/>
      <c r="Q11" s="622" t="s">
        <v>414</v>
      </c>
      <c r="R11" s="623"/>
      <c r="S11" s="623"/>
      <c r="T11" s="623"/>
      <c r="U11" s="623"/>
      <c r="V11" s="623"/>
      <c r="W11" s="623"/>
      <c r="X11" s="623"/>
      <c r="Y11" s="623"/>
      <c r="Z11" s="623"/>
      <c r="AA11" s="623"/>
      <c r="AB11" s="623"/>
      <c r="AC11" s="623"/>
      <c r="AD11" s="623"/>
      <c r="AE11" s="623"/>
      <c r="AF11" s="623"/>
      <c r="AG11" s="623"/>
      <c r="AH11" s="623"/>
      <c r="AI11" s="623"/>
      <c r="AJ11" s="623"/>
      <c r="AK11" s="624"/>
      <c r="AL11" s="661" t="s">
        <v>225</v>
      </c>
      <c r="AM11" s="661" t="s">
        <v>137</v>
      </c>
      <c r="AN11" s="622" t="s">
        <v>228</v>
      </c>
      <c r="AO11" s="623"/>
      <c r="AP11" s="623"/>
      <c r="AQ11" s="623"/>
      <c r="AR11" s="623"/>
      <c r="AS11" s="623"/>
      <c r="AT11" s="623"/>
      <c r="AU11" s="623"/>
      <c r="AV11" s="623"/>
      <c r="AW11" s="623"/>
      <c r="AX11" s="623"/>
      <c r="AY11" s="623"/>
      <c r="AZ11" s="623"/>
      <c r="BA11" s="623"/>
      <c r="BB11" s="623"/>
      <c r="BC11" s="623"/>
      <c r="BD11" s="623"/>
      <c r="BE11" s="623"/>
      <c r="BF11" s="624"/>
      <c r="BG11" s="665" t="s">
        <v>42</v>
      </c>
      <c r="BH11" s="666"/>
      <c r="BI11" s="263"/>
      <c r="BJ11" s="625" t="s">
        <v>50</v>
      </c>
      <c r="BK11" s="630" t="s">
        <v>51</v>
      </c>
      <c r="BL11" s="631"/>
      <c r="BM11" s="631"/>
      <c r="BN11" s="631"/>
      <c r="BO11" s="625" t="s">
        <v>211</v>
      </c>
      <c r="BP11" s="625" t="s">
        <v>283</v>
      </c>
      <c r="BQ11" s="625" t="s">
        <v>231</v>
      </c>
      <c r="BR11" s="627" t="s">
        <v>52</v>
      </c>
    </row>
    <row r="12" spans="1:70" s="283" customFormat="1" ht="87" customHeight="1" thickBot="1">
      <c r="A12" s="634"/>
      <c r="B12" s="637"/>
      <c r="C12" s="638"/>
      <c r="D12" s="615"/>
      <c r="E12" s="265" t="s">
        <v>219</v>
      </c>
      <c r="F12" s="266" t="s">
        <v>281</v>
      </c>
      <c r="G12" s="265" t="s">
        <v>220</v>
      </c>
      <c r="H12" s="266" t="s">
        <v>281</v>
      </c>
      <c r="I12" s="265" t="s">
        <v>221</v>
      </c>
      <c r="J12" s="267" t="s">
        <v>281</v>
      </c>
      <c r="K12" s="268" t="s">
        <v>222</v>
      </c>
      <c r="L12" s="269" t="s">
        <v>281</v>
      </c>
      <c r="M12" s="270" t="s">
        <v>282</v>
      </c>
      <c r="N12" s="271" t="s">
        <v>212</v>
      </c>
      <c r="O12" s="271" t="s">
        <v>138</v>
      </c>
      <c r="P12" s="271" t="s">
        <v>44</v>
      </c>
      <c r="Q12" s="272" t="s">
        <v>139</v>
      </c>
      <c r="R12" s="272" t="s">
        <v>140</v>
      </c>
      <c r="S12" s="272" t="s">
        <v>141</v>
      </c>
      <c r="T12" s="272" t="s">
        <v>142</v>
      </c>
      <c r="U12" s="273" t="s">
        <v>143</v>
      </c>
      <c r="V12" s="274" t="s">
        <v>144</v>
      </c>
      <c r="W12" s="274" t="s">
        <v>145</v>
      </c>
      <c r="X12" s="274" t="s">
        <v>146</v>
      </c>
      <c r="Y12" s="274" t="s">
        <v>147</v>
      </c>
      <c r="Z12" s="274" t="s">
        <v>148</v>
      </c>
      <c r="AA12" s="274" t="s">
        <v>149</v>
      </c>
      <c r="AB12" s="274" t="s">
        <v>150</v>
      </c>
      <c r="AC12" s="274" t="s">
        <v>151</v>
      </c>
      <c r="AD12" s="274" t="s">
        <v>152</v>
      </c>
      <c r="AE12" s="274" t="s">
        <v>153</v>
      </c>
      <c r="AF12" s="274" t="s">
        <v>154</v>
      </c>
      <c r="AG12" s="274" t="s">
        <v>155</v>
      </c>
      <c r="AH12" s="274" t="s">
        <v>156</v>
      </c>
      <c r="AI12" s="274" t="s">
        <v>157</v>
      </c>
      <c r="AJ12" s="275" t="s">
        <v>158</v>
      </c>
      <c r="AK12" s="275" t="s">
        <v>224</v>
      </c>
      <c r="AL12" s="662"/>
      <c r="AM12" s="662"/>
      <c r="AN12" s="276" t="s">
        <v>43</v>
      </c>
      <c r="AO12" s="277" t="s">
        <v>159</v>
      </c>
      <c r="AP12" s="275" t="s">
        <v>158</v>
      </c>
      <c r="AQ12" s="275" t="s">
        <v>160</v>
      </c>
      <c r="AR12" s="275" t="s">
        <v>158</v>
      </c>
      <c r="AS12" s="275" t="s">
        <v>161</v>
      </c>
      <c r="AT12" s="275" t="s">
        <v>158</v>
      </c>
      <c r="AU12" s="275" t="s">
        <v>162</v>
      </c>
      <c r="AV12" s="275" t="s">
        <v>158</v>
      </c>
      <c r="AW12" s="275" t="s">
        <v>163</v>
      </c>
      <c r="AX12" s="275" t="s">
        <v>158</v>
      </c>
      <c r="AY12" s="275" t="s">
        <v>164</v>
      </c>
      <c r="AZ12" s="275" t="s">
        <v>158</v>
      </c>
      <c r="BA12" s="275" t="s">
        <v>488</v>
      </c>
      <c r="BB12" s="275" t="s">
        <v>158</v>
      </c>
      <c r="BC12" s="275" t="s">
        <v>166</v>
      </c>
      <c r="BD12" s="275" t="s">
        <v>229</v>
      </c>
      <c r="BE12" s="275" t="s">
        <v>167</v>
      </c>
      <c r="BF12" s="275" t="s">
        <v>168</v>
      </c>
      <c r="BG12" s="278" t="s">
        <v>135</v>
      </c>
      <c r="BH12" s="263" t="s">
        <v>3</v>
      </c>
      <c r="BI12" s="279" t="s">
        <v>544</v>
      </c>
      <c r="BJ12" s="629"/>
      <c r="BK12" s="280" t="s">
        <v>230</v>
      </c>
      <c r="BL12" s="281" t="s">
        <v>486</v>
      </c>
      <c r="BM12" s="264" t="s">
        <v>482</v>
      </c>
      <c r="BN12" s="282" t="s">
        <v>487</v>
      </c>
      <c r="BO12" s="626"/>
      <c r="BP12" s="626"/>
      <c r="BQ12" s="798"/>
      <c r="BR12" s="628"/>
    </row>
    <row r="13" spans="1:70" ht="132.6" customHeight="1">
      <c r="A13" s="642" t="s">
        <v>103</v>
      </c>
      <c r="B13" s="642" t="s">
        <v>705</v>
      </c>
      <c r="C13" s="645" t="s">
        <v>6</v>
      </c>
      <c r="D13" s="649" t="s">
        <v>706</v>
      </c>
      <c r="E13" s="653" t="s">
        <v>179</v>
      </c>
      <c r="F13" s="657"/>
      <c r="G13" s="653" t="s">
        <v>179</v>
      </c>
      <c r="H13" s="657"/>
      <c r="I13" s="653" t="s">
        <v>179</v>
      </c>
      <c r="J13" s="657"/>
      <c r="K13" s="653" t="s">
        <v>189</v>
      </c>
      <c r="L13" s="669">
        <f>IF(K13="SI",25%,0%)</f>
        <v>0</v>
      </c>
      <c r="M13" s="669">
        <f>F13+H13+J13+L13</f>
        <v>0</v>
      </c>
      <c r="N13" s="672" t="s">
        <v>478</v>
      </c>
      <c r="O13" s="675" t="str">
        <f>+IF(N13="NO SE HA PRESENTADO EN LOS ULTIMOS 5 AÑOS","RARA VEZ",IF(N13="AL MENOS 1 VEZ EN LOS ULTIMOS 5 AÑOS","IMPROBABLE",IF(N13="AL MENOS 1 VEZ EN LOS ULTIMOS 2 AÑOS","POSIBLE",IF(N13="AL MENOS 1 VEZ EN EL ULTIMO AÑO","PROBABLE",IF(N13="MAS DE 1 VEZ AL AÑO","CASI SEGURO","ERROR")))))</f>
        <v>RARA VEZ</v>
      </c>
      <c r="P13" s="672" t="str">
        <f>+IF(O13="RARA VEZ","20%",IF(O13="IMPROBABLE","40%",IF(O13="POSIBLE","60%",IF(O13="PROBABLE","80%",IF(O13="CASI SEGURO","100%","ERROR")))))</f>
        <v>20%</v>
      </c>
      <c r="Q13" s="729" t="s">
        <v>179</v>
      </c>
      <c r="R13" s="667" t="s">
        <v>189</v>
      </c>
      <c r="S13" s="667" t="s">
        <v>179</v>
      </c>
      <c r="T13" s="667" t="s">
        <v>179</v>
      </c>
      <c r="U13" s="667" t="s">
        <v>189</v>
      </c>
      <c r="V13" s="667" t="s">
        <v>179</v>
      </c>
      <c r="W13" s="667" t="s">
        <v>179</v>
      </c>
      <c r="X13" s="667" t="s">
        <v>189</v>
      </c>
      <c r="Y13" s="667" t="s">
        <v>189</v>
      </c>
      <c r="Z13" s="667" t="s">
        <v>189</v>
      </c>
      <c r="AA13" s="667" t="s">
        <v>189</v>
      </c>
      <c r="AB13" s="667" t="s">
        <v>179</v>
      </c>
      <c r="AC13" s="667" t="s">
        <v>179</v>
      </c>
      <c r="AD13" s="667" t="s">
        <v>189</v>
      </c>
      <c r="AE13" s="667" t="s">
        <v>189</v>
      </c>
      <c r="AF13" s="667" t="s">
        <v>189</v>
      </c>
      <c r="AG13" s="667" t="s">
        <v>179</v>
      </c>
      <c r="AH13" s="667" t="s">
        <v>189</v>
      </c>
      <c r="AI13" s="667" t="s">
        <v>189</v>
      </c>
      <c r="AJ13" s="681">
        <f>COUNTIF(Q13:AI15,"SI")</f>
        <v>8</v>
      </c>
      <c r="AK13" s="683" t="str">
        <f t="shared" ref="AK13" si="0">+IF(AND(AJ13&gt;0,AJ13&lt;6),"MODERADO",IF(AJ13&gt;=12,"CATASTRÓFICO",IF(AND(AJ13&gt;5,AJ13&lt;12),"MAYOR","")))</f>
        <v>MAYOR</v>
      </c>
      <c r="AL13" s="594"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ALTO</v>
      </c>
      <c r="AM13" s="285" t="s">
        <v>707</v>
      </c>
      <c r="AN13" s="286" t="s">
        <v>708</v>
      </c>
      <c r="AO13" s="284" t="s">
        <v>172</v>
      </c>
      <c r="AP13" s="194">
        <f>IF(AO13="Asignado",15,0)</f>
        <v>15</v>
      </c>
      <c r="AQ13" s="194" t="s">
        <v>173</v>
      </c>
      <c r="AR13" s="194">
        <f>IF(AQ13="adecuado",15,0)</f>
        <v>15</v>
      </c>
      <c r="AS13" s="194" t="s">
        <v>174</v>
      </c>
      <c r="AT13" s="194">
        <f>IF(AS13="Oportuna",15,0)</f>
        <v>15</v>
      </c>
      <c r="AU13" s="194" t="s">
        <v>185</v>
      </c>
      <c r="AV13" s="194">
        <f>IF(AU13="Prevenir",15,IF(AU13="Detectar",10,0))</f>
        <v>10</v>
      </c>
      <c r="AW13" s="194" t="s">
        <v>176</v>
      </c>
      <c r="AX13" s="194">
        <f>IF(AW13="Confiable",15,0)</f>
        <v>15</v>
      </c>
      <c r="AY13" s="194" t="s">
        <v>177</v>
      </c>
      <c r="AZ13" s="194">
        <f>IF(AY13="Se investigan y resuelven oportunamente",15,0)</f>
        <v>15</v>
      </c>
      <c r="BA13" s="194" t="s">
        <v>178</v>
      </c>
      <c r="BB13" s="194">
        <f>IF(BA13="Completa",10,IF(BA13="Incompleta",5,0))</f>
        <v>10</v>
      </c>
      <c r="BC13" s="194">
        <f>BB13+AZ13+AX13+AV13+AT13+AR13+AP13</f>
        <v>95</v>
      </c>
      <c r="BD13" s="287" t="str">
        <f>IF(BC13&gt;95,"FUERTE",IF(AND(BC13&lt;95.01,BC13&gt;85.02),"MODERADO",IF(AND(BC13&lt;85.01,BC13&gt;1),"DEBIL","ESTABLECER CONTROL")))</f>
        <v>MODERADO</v>
      </c>
      <c r="BE13" s="689">
        <f>AVERAGE(BC13:BC15)</f>
        <v>63.333333333333336</v>
      </c>
      <c r="BF13" s="679" t="str">
        <f>IF(BE13&gt;95,"FUERTE",IF(AND(BE13&lt;95.01,BE13&gt;85.02),"MODERADO",IF(AND(BE13&lt;85.01,BE13&gt;1),"DEBIL","0")))</f>
        <v>DEBIL</v>
      </c>
      <c r="BG13" s="691"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678" t="str">
        <f>AK13</f>
        <v>MAYOR</v>
      </c>
      <c r="BI13" s="678" t="s">
        <v>562</v>
      </c>
      <c r="BJ13" s="698" t="s">
        <v>280</v>
      </c>
      <c r="BK13" s="370" t="s">
        <v>709</v>
      </c>
      <c r="BL13" s="369" t="s">
        <v>710</v>
      </c>
      <c r="BM13" s="352">
        <v>46054</v>
      </c>
      <c r="BN13" s="352">
        <v>46371</v>
      </c>
      <c r="BO13" s="369" t="s">
        <v>711</v>
      </c>
      <c r="BP13" s="797">
        <v>46142</v>
      </c>
      <c r="BQ13" s="668" t="s">
        <v>787</v>
      </c>
      <c r="BR13" s="732" t="s">
        <v>76</v>
      </c>
    </row>
    <row r="14" spans="1:70" ht="108.6" customHeight="1">
      <c r="A14" s="643"/>
      <c r="B14" s="643"/>
      <c r="C14" s="646"/>
      <c r="D14" s="650"/>
      <c r="E14" s="654"/>
      <c r="F14" s="658"/>
      <c r="G14" s="654"/>
      <c r="H14" s="658"/>
      <c r="I14" s="654"/>
      <c r="J14" s="658"/>
      <c r="K14" s="654"/>
      <c r="L14" s="670"/>
      <c r="M14" s="670"/>
      <c r="N14" s="668"/>
      <c r="O14" s="597"/>
      <c r="P14" s="668"/>
      <c r="Q14" s="730"/>
      <c r="R14" s="668"/>
      <c r="S14" s="668"/>
      <c r="T14" s="668"/>
      <c r="U14" s="668"/>
      <c r="V14" s="668"/>
      <c r="W14" s="668"/>
      <c r="X14" s="668"/>
      <c r="Y14" s="668"/>
      <c r="Z14" s="668"/>
      <c r="AA14" s="668"/>
      <c r="AB14" s="668"/>
      <c r="AC14" s="668"/>
      <c r="AD14" s="668"/>
      <c r="AE14" s="668"/>
      <c r="AF14" s="668"/>
      <c r="AG14" s="668"/>
      <c r="AH14" s="668"/>
      <c r="AI14" s="668"/>
      <c r="AJ14" s="681"/>
      <c r="AK14" s="684"/>
      <c r="AL14" s="687"/>
      <c r="AM14" s="361" t="s">
        <v>712</v>
      </c>
      <c r="AN14" s="362" t="s">
        <v>708</v>
      </c>
      <c r="AO14" s="347" t="s">
        <v>172</v>
      </c>
      <c r="AP14" s="350">
        <f t="shared" ref="AP14:AP18" si="1">IF(AO14="Asignado",15,0)</f>
        <v>15</v>
      </c>
      <c r="AQ14" s="350" t="s">
        <v>173</v>
      </c>
      <c r="AR14" s="350">
        <f t="shared" ref="AR14:AR18" si="2">IF(AQ14="adecuado",15,0)</f>
        <v>15</v>
      </c>
      <c r="AS14" s="350" t="s">
        <v>174</v>
      </c>
      <c r="AT14" s="350">
        <f t="shared" ref="AT14:AT15" si="3">IF(AS14="Oportuna",15,0)</f>
        <v>15</v>
      </c>
      <c r="AU14" s="350" t="s">
        <v>185</v>
      </c>
      <c r="AV14" s="350">
        <f t="shared" ref="AV14:AV15" si="4">IF(AU14="Prevenir",15,IF(AU14="Detectar",10,0))</f>
        <v>10</v>
      </c>
      <c r="AW14" s="350" t="s">
        <v>176</v>
      </c>
      <c r="AX14" s="350">
        <f t="shared" ref="AX14:AX18" si="5">IF(AW14="Confiable",15,0)</f>
        <v>15</v>
      </c>
      <c r="AY14" s="350" t="s">
        <v>177</v>
      </c>
      <c r="AZ14" s="350">
        <f t="shared" ref="AZ14:AZ18" si="6">IF(AY14="Se investigan y resuelven oportunamente",15,0)</f>
        <v>15</v>
      </c>
      <c r="BA14" s="350" t="s">
        <v>178</v>
      </c>
      <c r="BB14" s="350">
        <f t="shared" ref="BB14:BB18" si="7">IF(BA14="Completa",10,IF(BA14="Incompleta",5,0))</f>
        <v>10</v>
      </c>
      <c r="BC14" s="350">
        <f t="shared" ref="BC14:BC18" si="8">BB14+AZ14+AX14+AV14+AT14+AR14+AP14</f>
        <v>95</v>
      </c>
      <c r="BD14" s="354" t="str">
        <f>IF(BC14&gt;95,"FUERTE",IF(AND(BC14&lt;95.01,BC14&gt;85.02),"MODERADO",IF(AND(BC14&lt;85.01,BC14&gt;1),"DEBIL","ESTABLECER CONTROL")))</f>
        <v>MODERADO</v>
      </c>
      <c r="BE14" s="689"/>
      <c r="BF14" s="679"/>
      <c r="BG14" s="679"/>
      <c r="BH14" s="679"/>
      <c r="BI14" s="696"/>
      <c r="BJ14" s="681"/>
      <c r="BK14" s="233" t="s">
        <v>713</v>
      </c>
      <c r="BL14" s="294" t="s">
        <v>710</v>
      </c>
      <c r="BM14" s="234">
        <v>46054</v>
      </c>
      <c r="BN14" s="234">
        <v>46371</v>
      </c>
      <c r="BO14" s="294" t="s">
        <v>711</v>
      </c>
      <c r="BP14" s="667"/>
      <c r="BQ14" s="668"/>
      <c r="BR14" s="733"/>
    </row>
    <row r="15" spans="1:70" ht="78.95" customHeight="1" thickBot="1">
      <c r="A15" s="643"/>
      <c r="B15" s="643"/>
      <c r="C15" s="648"/>
      <c r="D15" s="652"/>
      <c r="E15" s="656"/>
      <c r="F15" s="660"/>
      <c r="G15" s="656"/>
      <c r="H15" s="660"/>
      <c r="I15" s="656"/>
      <c r="J15" s="660"/>
      <c r="K15" s="656"/>
      <c r="L15" s="671"/>
      <c r="M15" s="671"/>
      <c r="N15" s="674"/>
      <c r="O15" s="677"/>
      <c r="P15" s="674"/>
      <c r="Q15" s="731"/>
      <c r="R15" s="668"/>
      <c r="S15" s="668"/>
      <c r="T15" s="668"/>
      <c r="U15" s="668"/>
      <c r="V15" s="668"/>
      <c r="W15" s="668"/>
      <c r="X15" s="668"/>
      <c r="Y15" s="668"/>
      <c r="Z15" s="668"/>
      <c r="AA15" s="668"/>
      <c r="AB15" s="668"/>
      <c r="AC15" s="668"/>
      <c r="AD15" s="668"/>
      <c r="AE15" s="668"/>
      <c r="AF15" s="668"/>
      <c r="AG15" s="668"/>
      <c r="AH15" s="668"/>
      <c r="AI15" s="668"/>
      <c r="AJ15" s="682"/>
      <c r="AK15" s="686"/>
      <c r="AL15" s="688"/>
      <c r="AM15" s="367" t="s">
        <v>484</v>
      </c>
      <c r="AN15" s="359"/>
      <c r="AO15" s="359"/>
      <c r="AP15" s="359">
        <f t="shared" si="1"/>
        <v>0</v>
      </c>
      <c r="AQ15" s="359"/>
      <c r="AR15" s="359">
        <f t="shared" si="2"/>
        <v>0</v>
      </c>
      <c r="AS15" s="359"/>
      <c r="AT15" s="359">
        <f t="shared" si="3"/>
        <v>0</v>
      </c>
      <c r="AU15" s="359"/>
      <c r="AV15" s="359">
        <f t="shared" si="4"/>
        <v>0</v>
      </c>
      <c r="AW15" s="359"/>
      <c r="AX15" s="359">
        <f t="shared" si="5"/>
        <v>0</v>
      </c>
      <c r="AY15" s="359"/>
      <c r="AZ15" s="359">
        <f t="shared" si="6"/>
        <v>0</v>
      </c>
      <c r="BA15" s="359"/>
      <c r="BB15" s="359">
        <f t="shared" si="7"/>
        <v>0</v>
      </c>
      <c r="BC15" s="359">
        <f t="shared" si="8"/>
        <v>0</v>
      </c>
      <c r="BD15" s="360"/>
      <c r="BE15" s="737"/>
      <c r="BF15" s="680"/>
      <c r="BG15" s="680"/>
      <c r="BH15" s="680"/>
      <c r="BI15" s="697"/>
      <c r="BJ15" s="682"/>
      <c r="BK15" s="371"/>
      <c r="BL15" s="372"/>
      <c r="BM15" s="372"/>
      <c r="BN15" s="372"/>
      <c r="BO15" s="373"/>
      <c r="BP15" s="320"/>
      <c r="BQ15" s="321"/>
      <c r="BR15" s="322"/>
    </row>
    <row r="16" spans="1:70" ht="78.599999999999994" customHeight="1">
      <c r="A16" s="643"/>
      <c r="B16" s="643"/>
      <c r="C16" s="645" t="s">
        <v>541</v>
      </c>
      <c r="D16" s="734" t="s">
        <v>714</v>
      </c>
      <c r="E16" s="653" t="s">
        <v>179</v>
      </c>
      <c r="F16" s="657"/>
      <c r="G16" s="653" t="s">
        <v>189</v>
      </c>
      <c r="H16" s="657"/>
      <c r="I16" s="653" t="s">
        <v>189</v>
      </c>
      <c r="J16" s="657"/>
      <c r="K16" s="653" t="s">
        <v>179</v>
      </c>
      <c r="L16" s="669">
        <f t="shared" ref="L16" si="9">IF(K16="SI",25%,0%)</f>
        <v>0.25</v>
      </c>
      <c r="M16" s="669">
        <f t="shared" ref="M16" si="10">F16+H16+J16+L16</f>
        <v>0.25</v>
      </c>
      <c r="N16" s="672" t="s">
        <v>478</v>
      </c>
      <c r="O16" s="675" t="str">
        <f>+IF(N16="NO SE HA PRESENTADO EN LOS UlTIMOS 5 AÑOS","RARA VEZ",IF(N16="AL MENOS 1 VEZ EN LOS ULTIMOS 5 AÑOS","IMPROBABLE",IF(N16="AL MENOS 1 VEZ EN LOS ULTIMOS 2 AÑOS","POSIBLE",IF(N16="AL MENOS 1 VEZ EN EL ULTIMO AÑO","PROBABLE",IF(N16="MAS DE 1 VEZ AL AÑO","CASI SEGURO","ERROR")))))</f>
        <v>RARA VEZ</v>
      </c>
      <c r="P16" s="672" t="str">
        <f t="shared" ref="P16" si="11">+IF(O16="RARA VEZ","20%",IF(O16="IMPROBABLE","40%",IF(O16="POSIBLE","60%",IF(O16="PROBABLE","80%",IF(O16="CASI SEGURO","100%","ERROR")))))</f>
        <v>20%</v>
      </c>
      <c r="Q16" s="729" t="s">
        <v>179</v>
      </c>
      <c r="R16" s="729" t="s">
        <v>179</v>
      </c>
      <c r="S16" s="729" t="s">
        <v>179</v>
      </c>
      <c r="T16" s="729" t="s">
        <v>189</v>
      </c>
      <c r="U16" s="729" t="s">
        <v>189</v>
      </c>
      <c r="V16" s="729" t="s">
        <v>189</v>
      </c>
      <c r="W16" s="729" t="s">
        <v>189</v>
      </c>
      <c r="X16" s="729" t="s">
        <v>189</v>
      </c>
      <c r="Y16" s="729" t="s">
        <v>179</v>
      </c>
      <c r="Z16" s="729" t="s">
        <v>179</v>
      </c>
      <c r="AA16" s="729" t="s">
        <v>189</v>
      </c>
      <c r="AB16" s="729" t="s">
        <v>179</v>
      </c>
      <c r="AC16" s="729" t="s">
        <v>189</v>
      </c>
      <c r="AD16" s="729" t="s">
        <v>179</v>
      </c>
      <c r="AE16" s="729" t="s">
        <v>189</v>
      </c>
      <c r="AF16" s="729" t="s">
        <v>189</v>
      </c>
      <c r="AG16" s="729" t="s">
        <v>189</v>
      </c>
      <c r="AH16" s="729" t="s">
        <v>189</v>
      </c>
      <c r="AI16" s="729" t="s">
        <v>189</v>
      </c>
      <c r="AJ16" s="728">
        <f t="shared" ref="AJ16" si="12">COUNTIF(Q16:AI18,"SI")</f>
        <v>7</v>
      </c>
      <c r="AK16" s="742" t="str">
        <f t="shared" ref="AK16" si="13">+IF(AND(AJ16&gt;0,AJ16&lt;6),"MODERADO",IF(AJ16&gt;=12,"CATASTRÓFICO",IF(AND(AJ16&gt;5,AJ16&lt;12),"MAYOR","")))</f>
        <v>MAYOR</v>
      </c>
      <c r="AL16" s="743" t="str">
        <f>+IF((O16="RARA VEZ")*AND(AK16="MODERADO"),"MODERADO",IF((O16="RARA VEZ")*AND(AK16="MAYOR"),"ALTO",IF((O16="RARA VEZ")*AND(AK16="CATASTRÓFICO"),"EXTREMO",IF((O16="IMPROBABLE")*AND(AK16="MODERADO"),"MODERADO",IF((O16="IMPROBABLE")*AND(AK16="MAYOR"),"ALTO",IF((O16="IMPROBABLE")*AND(AK16="CATASTRÓFICO"),"EXTREMO",IF((O16="POSIBLE")*AND(AK16="MODERADO"),"ALTO",IF((O16="POSIBLE")*AND(AK16="MAYOR"),"EXTREMO",IF((O16="POSIBLE")*AND(AK16="CATASTRÓFICO"),"EXTREMO",IF((O16="PROBABLE")*AND(AK16="MODERADO"),"ALTO",IF((O16="PROBABLE")*AND(AK16="MAYOR"),"EXTREMO",IF((O16="PROBABLE")*AND(AK16="CATASTRÓFICO"),"EXTREMO",IF((O16="CASI SEGURO")*AND(AK16="MODERADO"),"EXTREMO",IF((O16="CASI SEGURO")*AND(AK16="MAYOR"),"EXTREMO",IF((O16="CASI SEGURO")*AND(AK16="CATASTRÓFICO"),"EXTREMO","ERROR")))))))))))))))</f>
        <v>ALTO</v>
      </c>
      <c r="AM16" s="363"/>
      <c r="AN16" s="364"/>
      <c r="AO16" s="365"/>
      <c r="AP16" s="365"/>
      <c r="AQ16" s="365"/>
      <c r="AR16" s="365"/>
      <c r="AS16" s="365"/>
      <c r="AT16" s="365"/>
      <c r="AU16" s="365"/>
      <c r="AV16" s="365"/>
      <c r="AW16" s="365"/>
      <c r="AX16" s="365"/>
      <c r="AY16" s="365"/>
      <c r="AZ16" s="365"/>
      <c r="BA16" s="365"/>
      <c r="BB16" s="365"/>
      <c r="BC16" s="365"/>
      <c r="BD16" s="366"/>
      <c r="BE16" s="740">
        <f t="shared" ref="BE16" si="14">AVERAGE(BC16:BC18)</f>
        <v>77.5</v>
      </c>
      <c r="BF16" s="691" t="str">
        <f t="shared" ref="BF16" si="15">IF(BE16&gt;95,"FUERTE",IF(AND(BE16&lt;95.01,BE16&gt;85.02),"MODERADO",IF(AND(BE16&lt;85.01,BE16&gt;1),"DEBIL","0")))</f>
        <v>DEBIL</v>
      </c>
      <c r="BG16" s="691" t="str">
        <f t="shared" ref="BG16" si="16">IF(AND(O16="RARA VEZ",BF16="FUERTE"),"RARA VEZ",IF(AND(O16="RARA VEZ",BF16="MODERADO"),"RARA VEZ",IF(AND(O16="IMPROBABLE",BF16="FUERTE"),"RARA VEZ",IF(AND(O16="IMPROBABLE",BF16="MODERADO"),"RARA VEZ",IF(AND(O16="POSIBLE",BF16="FUERTE"),"RARA VEZ",IF(AND(O16="POSIBLE",BF16="MODERADO"),"IMPROBABLE",IF(AND(O16="PROBABLE",BF16="FUERTE"),"IMPROBABLE",IF(AND(O16="PROBABLE",BF16="MODERADO"),"POSIBLE",IF(AND(O16="CASI SEGURO",BF16="FUERTE"),"POSIBLE",IF(AND(O16="CASI SEGURO",BF16="MODERADO"),"PROBABLE",IF(BF16="DEBIL",O16,"ERROR")))))))))))</f>
        <v>RARA VEZ</v>
      </c>
      <c r="BH16" s="678" t="str">
        <f t="shared" ref="BH16" si="17">AK16</f>
        <v>MAYOR</v>
      </c>
      <c r="BI16" s="678" t="s">
        <v>562</v>
      </c>
      <c r="BJ16" s="741" t="s">
        <v>280</v>
      </c>
      <c r="BK16" s="357"/>
      <c r="BL16" s="358"/>
      <c r="BM16" s="368"/>
      <c r="BN16" s="368"/>
      <c r="BO16" s="374"/>
      <c r="BP16" s="323"/>
      <c r="BQ16" s="324"/>
      <c r="BR16" s="325"/>
    </row>
    <row r="17" spans="1:70" ht="78.599999999999994" customHeight="1">
      <c r="A17" s="643"/>
      <c r="B17" s="643"/>
      <c r="C17" s="646"/>
      <c r="D17" s="735"/>
      <c r="E17" s="654"/>
      <c r="F17" s="658"/>
      <c r="G17" s="654"/>
      <c r="H17" s="658"/>
      <c r="I17" s="654"/>
      <c r="J17" s="658"/>
      <c r="K17" s="654"/>
      <c r="L17" s="670"/>
      <c r="M17" s="670"/>
      <c r="N17" s="668"/>
      <c r="O17" s="597"/>
      <c r="P17" s="668"/>
      <c r="Q17" s="730"/>
      <c r="R17" s="730"/>
      <c r="S17" s="730"/>
      <c r="T17" s="730"/>
      <c r="U17" s="730"/>
      <c r="V17" s="730"/>
      <c r="W17" s="730"/>
      <c r="X17" s="730"/>
      <c r="Y17" s="730"/>
      <c r="Z17" s="730"/>
      <c r="AA17" s="730"/>
      <c r="AB17" s="730"/>
      <c r="AC17" s="730"/>
      <c r="AD17" s="730"/>
      <c r="AE17" s="730"/>
      <c r="AF17" s="730"/>
      <c r="AG17" s="730"/>
      <c r="AH17" s="730"/>
      <c r="AI17" s="730"/>
      <c r="AJ17" s="681"/>
      <c r="AK17" s="684"/>
      <c r="AL17" s="687"/>
      <c r="AM17" s="355" t="s">
        <v>718</v>
      </c>
      <c r="AN17" s="356" t="s">
        <v>715</v>
      </c>
      <c r="AO17" s="284" t="s">
        <v>172</v>
      </c>
      <c r="AP17" s="194">
        <f t="shared" si="1"/>
        <v>15</v>
      </c>
      <c r="AQ17" s="284" t="s">
        <v>172</v>
      </c>
      <c r="AR17" s="194">
        <f t="shared" si="2"/>
        <v>0</v>
      </c>
      <c r="AS17" s="194" t="s">
        <v>174</v>
      </c>
      <c r="AT17" s="194">
        <f t="shared" ref="AT17:AT18" si="18">IF(AS17="Oportuna",15,0)</f>
        <v>15</v>
      </c>
      <c r="AU17" s="194" t="s">
        <v>175</v>
      </c>
      <c r="AV17" s="194">
        <f t="shared" ref="AV17:AV18" si="19">IF(AU17="Prevenir",15,IF(AU17="Detectar",10,0))</f>
        <v>15</v>
      </c>
      <c r="AW17" s="284" t="s">
        <v>176</v>
      </c>
      <c r="AX17" s="194">
        <f t="shared" si="5"/>
        <v>15</v>
      </c>
      <c r="AY17" s="194" t="s">
        <v>177</v>
      </c>
      <c r="AZ17" s="194">
        <f t="shared" si="6"/>
        <v>15</v>
      </c>
      <c r="BA17" s="194" t="s">
        <v>178</v>
      </c>
      <c r="BB17" s="194">
        <f t="shared" si="7"/>
        <v>10</v>
      </c>
      <c r="BC17" s="194">
        <f t="shared" si="8"/>
        <v>85</v>
      </c>
      <c r="BD17" s="287" t="str">
        <f t="shared" ref="BD17:BD18" si="20">IF(BC17&gt;95,"FUERTE",IF(AND(BC17&lt;95.01,BC17&gt;85.02),"MODERADO",IF(AND(BC17&lt;85.01,BC17&gt;1),"DEBIL","ESTABLECER CONTROL")))</f>
        <v>DEBIL</v>
      </c>
      <c r="BE17" s="689"/>
      <c r="BF17" s="679"/>
      <c r="BG17" s="679"/>
      <c r="BH17" s="679"/>
      <c r="BI17" s="696"/>
      <c r="BJ17" s="681"/>
      <c r="BK17" s="356" t="s">
        <v>719</v>
      </c>
      <c r="BL17" s="351" t="s">
        <v>716</v>
      </c>
      <c r="BM17" s="353">
        <v>46054</v>
      </c>
      <c r="BN17" s="353">
        <v>46371</v>
      </c>
      <c r="BO17" s="738" t="s">
        <v>717</v>
      </c>
      <c r="BP17" s="799">
        <v>46142</v>
      </c>
      <c r="BQ17" s="295" t="s">
        <v>785</v>
      </c>
      <c r="BR17" s="296" t="s">
        <v>76</v>
      </c>
    </row>
    <row r="18" spans="1:70" ht="78.599999999999994" customHeight="1" thickBot="1">
      <c r="A18" s="644"/>
      <c r="B18" s="644"/>
      <c r="C18" s="648"/>
      <c r="D18" s="736"/>
      <c r="E18" s="656"/>
      <c r="F18" s="660"/>
      <c r="G18" s="656"/>
      <c r="H18" s="660"/>
      <c r="I18" s="656"/>
      <c r="J18" s="660"/>
      <c r="K18" s="656"/>
      <c r="L18" s="671"/>
      <c r="M18" s="671"/>
      <c r="N18" s="674"/>
      <c r="O18" s="677"/>
      <c r="P18" s="674"/>
      <c r="Q18" s="731"/>
      <c r="R18" s="731"/>
      <c r="S18" s="731"/>
      <c r="T18" s="731"/>
      <c r="U18" s="731"/>
      <c r="V18" s="731"/>
      <c r="W18" s="731"/>
      <c r="X18" s="731"/>
      <c r="Y18" s="731"/>
      <c r="Z18" s="731"/>
      <c r="AA18" s="731"/>
      <c r="AB18" s="731"/>
      <c r="AC18" s="731"/>
      <c r="AD18" s="731"/>
      <c r="AE18" s="731"/>
      <c r="AF18" s="731"/>
      <c r="AG18" s="731"/>
      <c r="AH18" s="731"/>
      <c r="AI18" s="731"/>
      <c r="AJ18" s="682"/>
      <c r="AK18" s="686"/>
      <c r="AL18" s="688"/>
      <c r="AM18" s="326" t="s">
        <v>720</v>
      </c>
      <c r="AN18" s="298" t="s">
        <v>715</v>
      </c>
      <c r="AO18" s="235" t="s">
        <v>172</v>
      </c>
      <c r="AP18" s="196">
        <f t="shared" si="1"/>
        <v>15</v>
      </c>
      <c r="AQ18" s="235" t="s">
        <v>172</v>
      </c>
      <c r="AR18" s="196">
        <f t="shared" si="2"/>
        <v>0</v>
      </c>
      <c r="AS18" s="196" t="s">
        <v>174</v>
      </c>
      <c r="AT18" s="196">
        <f t="shared" si="18"/>
        <v>15</v>
      </c>
      <c r="AU18" s="196" t="s">
        <v>193</v>
      </c>
      <c r="AV18" s="196">
        <f t="shared" si="19"/>
        <v>0</v>
      </c>
      <c r="AW18" s="319" t="s">
        <v>176</v>
      </c>
      <c r="AX18" s="196">
        <f t="shared" si="5"/>
        <v>15</v>
      </c>
      <c r="AY18" s="196" t="s">
        <v>177</v>
      </c>
      <c r="AZ18" s="196">
        <f t="shared" si="6"/>
        <v>15</v>
      </c>
      <c r="BA18" s="196" t="s">
        <v>178</v>
      </c>
      <c r="BB18" s="196">
        <f t="shared" si="7"/>
        <v>10</v>
      </c>
      <c r="BC18" s="196">
        <f t="shared" si="8"/>
        <v>70</v>
      </c>
      <c r="BD18" s="299" t="str">
        <f t="shared" si="20"/>
        <v>DEBIL</v>
      </c>
      <c r="BE18" s="690"/>
      <c r="BF18" s="680"/>
      <c r="BG18" s="680"/>
      <c r="BH18" s="680"/>
      <c r="BI18" s="697"/>
      <c r="BJ18" s="682"/>
      <c r="BK18" s="375" t="s">
        <v>721</v>
      </c>
      <c r="BL18" s="348" t="s">
        <v>716</v>
      </c>
      <c r="BM18" s="349">
        <v>46054</v>
      </c>
      <c r="BN18" s="349">
        <v>46371</v>
      </c>
      <c r="BO18" s="739"/>
      <c r="BP18" s="800">
        <v>46142</v>
      </c>
      <c r="BQ18" s="327" t="s">
        <v>786</v>
      </c>
      <c r="BR18" s="328" t="s">
        <v>76</v>
      </c>
    </row>
    <row r="19" spans="1:70">
      <c r="O19" s="184"/>
    </row>
    <row r="20" spans="1:70">
      <c r="O20" s="184"/>
    </row>
    <row r="21" spans="1:70">
      <c r="O21" s="184"/>
    </row>
    <row r="22" spans="1:70">
      <c r="O22" s="184"/>
    </row>
    <row r="23" spans="1:70">
      <c r="O23" s="184"/>
    </row>
    <row r="24" spans="1:70">
      <c r="O24" s="184"/>
    </row>
    <row r="25" spans="1:70">
      <c r="O25" s="184"/>
    </row>
    <row r="26" spans="1:70">
      <c r="O26" s="184"/>
    </row>
    <row r="27" spans="1:70">
      <c r="O27" s="184"/>
    </row>
    <row r="28" spans="1:70">
      <c r="O28" s="184"/>
    </row>
    <row r="29" spans="1:70">
      <c r="O29" s="184"/>
    </row>
    <row r="30" spans="1:70">
      <c r="O30" s="184"/>
    </row>
    <row r="31" spans="1:70">
      <c r="O31" s="184"/>
    </row>
    <row r="32" spans="1:70">
      <c r="O32" s="184"/>
    </row>
    <row r="33" spans="15:15">
      <c r="O33" s="184"/>
    </row>
    <row r="34" spans="15:15">
      <c r="O34" s="184"/>
    </row>
    <row r="35" spans="15:15">
      <c r="O35" s="184"/>
    </row>
    <row r="36" spans="15:15">
      <c r="O36" s="184"/>
    </row>
    <row r="37" spans="15:15">
      <c r="O37" s="184"/>
    </row>
    <row r="38" spans="15:15">
      <c r="O38" s="184"/>
    </row>
    <row r="39" spans="15:15">
      <c r="O39" s="184"/>
    </row>
    <row r="40" spans="15:15">
      <c r="O40" s="184"/>
    </row>
    <row r="41" spans="15:15">
      <c r="O41" s="184"/>
    </row>
    <row r="42" spans="15:15">
      <c r="O42" s="184"/>
    </row>
    <row r="43" spans="15:15">
      <c r="O43" s="184"/>
    </row>
    <row r="44" spans="15:15">
      <c r="O44" s="184"/>
    </row>
    <row r="45" spans="15:15">
      <c r="O45" s="184"/>
    </row>
    <row r="46" spans="15:15">
      <c r="O46" s="184"/>
    </row>
    <row r="47" spans="15:15">
      <c r="O47" s="184"/>
    </row>
    <row r="48" spans="15:15">
      <c r="O48" s="184"/>
    </row>
    <row r="49" spans="15:15">
      <c r="O49" s="184"/>
    </row>
    <row r="50" spans="15:15">
      <c r="O50" s="184"/>
    </row>
    <row r="51" spans="15:15">
      <c r="O51" s="184"/>
    </row>
    <row r="52" spans="15:15">
      <c r="O52" s="184"/>
    </row>
    <row r="53" spans="15:15">
      <c r="O53" s="184"/>
    </row>
    <row r="54" spans="15:15">
      <c r="O54" s="184"/>
    </row>
    <row r="55" spans="15:15">
      <c r="O55" s="184"/>
    </row>
    <row r="56" spans="15:15">
      <c r="O56" s="184"/>
    </row>
    <row r="57" spans="15:15">
      <c r="O57" s="184"/>
    </row>
    <row r="58" spans="15:15">
      <c r="O58" s="184"/>
    </row>
    <row r="59" spans="15:15">
      <c r="O59" s="184"/>
    </row>
    <row r="60" spans="15:15">
      <c r="O60" s="184"/>
    </row>
    <row r="61" spans="15:15">
      <c r="O61" s="184"/>
    </row>
    <row r="62" spans="15:15">
      <c r="O62" s="184"/>
    </row>
    <row r="63" spans="15:15">
      <c r="O63" s="184"/>
    </row>
    <row r="64" spans="15:15">
      <c r="O64" s="184"/>
    </row>
    <row r="65" spans="15:15">
      <c r="O65" s="184"/>
    </row>
    <row r="66" spans="15:15">
      <c r="O66" s="184"/>
    </row>
    <row r="67" spans="15:15">
      <c r="O67" s="184"/>
    </row>
    <row r="68" spans="15:15">
      <c r="O68" s="184"/>
    </row>
  </sheetData>
  <sheetProtection formatCells="0" formatRows="0"/>
  <dataConsolidate/>
  <mergeCells count="125">
    <mergeCell ref="AL16:AL18"/>
    <mergeCell ref="BO17:BO18"/>
    <mergeCell ref="AA16:AA18"/>
    <mergeCell ref="AB16:AB18"/>
    <mergeCell ref="AC16:AC18"/>
    <mergeCell ref="AD16:AD18"/>
    <mergeCell ref="AE16:AE18"/>
    <mergeCell ref="AF16:AF18"/>
    <mergeCell ref="U16:U18"/>
    <mergeCell ref="V16:V18"/>
    <mergeCell ref="W16:W18"/>
    <mergeCell ref="X16:X18"/>
    <mergeCell ref="Y16:Y18"/>
    <mergeCell ref="Z16:Z18"/>
    <mergeCell ref="BE16:BE18"/>
    <mergeCell ref="BF16:BF18"/>
    <mergeCell ref="BG16:BG18"/>
    <mergeCell ref="BH16:BH18"/>
    <mergeCell ref="BI16:BI18"/>
    <mergeCell ref="BJ16:BJ18"/>
    <mergeCell ref="AG16:AG18"/>
    <mergeCell ref="AH16:AH18"/>
    <mergeCell ref="AI16:AI18"/>
    <mergeCell ref="AJ16:AJ18"/>
    <mergeCell ref="AK16:AK18"/>
    <mergeCell ref="R16:R18"/>
    <mergeCell ref="S16:S18"/>
    <mergeCell ref="T16:T18"/>
    <mergeCell ref="I16:I18"/>
    <mergeCell ref="J16:J18"/>
    <mergeCell ref="K16:K18"/>
    <mergeCell ref="L16:L18"/>
    <mergeCell ref="M16:M18"/>
    <mergeCell ref="N16:N18"/>
    <mergeCell ref="Q13:Q15"/>
    <mergeCell ref="R13:R15"/>
    <mergeCell ref="BR13:BR14"/>
    <mergeCell ref="C16:C18"/>
    <mergeCell ref="D16:D18"/>
    <mergeCell ref="E16:E18"/>
    <mergeCell ref="F16:F18"/>
    <mergeCell ref="G16:G18"/>
    <mergeCell ref="H16:H18"/>
    <mergeCell ref="BI13:BI15"/>
    <mergeCell ref="BJ13:BJ15"/>
    <mergeCell ref="AK13:AK15"/>
    <mergeCell ref="AL13:AL15"/>
    <mergeCell ref="BE13:BE15"/>
    <mergeCell ref="BF13:BF15"/>
    <mergeCell ref="BG13:BG15"/>
    <mergeCell ref="BH13:BH15"/>
    <mergeCell ref="AE13:AE15"/>
    <mergeCell ref="AF13:AF15"/>
    <mergeCell ref="O16:O18"/>
    <mergeCell ref="P16:P18"/>
    <mergeCell ref="Q16:Q18"/>
    <mergeCell ref="Y13:Y15"/>
    <mergeCell ref="Z13:Z15"/>
    <mergeCell ref="H13:H15"/>
    <mergeCell ref="I13:I15"/>
    <mergeCell ref="J13:J15"/>
    <mergeCell ref="K13:K15"/>
    <mergeCell ref="L13:L15"/>
    <mergeCell ref="M13:M15"/>
    <mergeCell ref="N13:N15"/>
    <mergeCell ref="O13:O15"/>
    <mergeCell ref="P13:P15"/>
    <mergeCell ref="BO11:BO12"/>
    <mergeCell ref="BP11:BP12"/>
    <mergeCell ref="BQ11:BQ12"/>
    <mergeCell ref="S13:S15"/>
    <mergeCell ref="T13:T15"/>
    <mergeCell ref="U13:U15"/>
    <mergeCell ref="V13:V15"/>
    <mergeCell ref="W13:W15"/>
    <mergeCell ref="X13:X15"/>
    <mergeCell ref="AG13:AG15"/>
    <mergeCell ref="AH13:AH15"/>
    <mergeCell ref="AI13:AI15"/>
    <mergeCell ref="AJ13:AJ15"/>
    <mergeCell ref="AC13:AC15"/>
    <mergeCell ref="AD13:AD15"/>
    <mergeCell ref="BP13:BP14"/>
    <mergeCell ref="BQ13:BQ14"/>
    <mergeCell ref="AA13:AA15"/>
    <mergeCell ref="AB13:AB15"/>
    <mergeCell ref="BR11:BR12"/>
    <mergeCell ref="A13:A18"/>
    <mergeCell ref="B13:B18"/>
    <mergeCell ref="C13:C15"/>
    <mergeCell ref="D13:D15"/>
    <mergeCell ref="E13:E15"/>
    <mergeCell ref="F13:F15"/>
    <mergeCell ref="AL11:AL12"/>
    <mergeCell ref="AM11:AM12"/>
    <mergeCell ref="AN11:BF11"/>
    <mergeCell ref="BG11:BH11"/>
    <mergeCell ref="BJ11:BJ12"/>
    <mergeCell ref="BK11:BN11"/>
    <mergeCell ref="A10:A12"/>
    <mergeCell ref="B10:B12"/>
    <mergeCell ref="C10:C12"/>
    <mergeCell ref="D10:K10"/>
    <mergeCell ref="N10:BH10"/>
    <mergeCell ref="BJ10:BR10"/>
    <mergeCell ref="D11:D12"/>
    <mergeCell ref="E11:K11"/>
    <mergeCell ref="N11:P11"/>
    <mergeCell ref="Q11:AK11"/>
    <mergeCell ref="G13:G15"/>
    <mergeCell ref="A5:B5"/>
    <mergeCell ref="C5:D5"/>
    <mergeCell ref="E5:BR6"/>
    <mergeCell ref="A6:B6"/>
    <mergeCell ref="C6:D6"/>
    <mergeCell ref="A8:D8"/>
    <mergeCell ref="E8:I8"/>
    <mergeCell ref="A1:D4"/>
    <mergeCell ref="E1:BR2"/>
    <mergeCell ref="E3:AE3"/>
    <mergeCell ref="AF3:AW3"/>
    <mergeCell ref="AY3:BR3"/>
    <mergeCell ref="E4:AE4"/>
    <mergeCell ref="AF4:AW4"/>
    <mergeCell ref="AY4:BR4"/>
  </mergeCells>
  <conditionalFormatting sqref="D13:D15">
    <cfRule type="expression" dxfId="94" priority="20">
      <formula>$M$16&gt;=100%</formula>
    </cfRule>
    <cfRule type="expression" dxfId="93" priority="21">
      <formula>$M$16&lt;100%</formula>
    </cfRule>
    <cfRule type="expression" dxfId="92" priority="22">
      <formula>$M$13&lt;100%</formula>
    </cfRule>
    <cfRule type="expression" dxfId="91" priority="23">
      <formula>$M$13&gt;=100%</formula>
    </cfRule>
  </conditionalFormatting>
  <conditionalFormatting sqref="D16:D18">
    <cfRule type="expression" dxfId="90" priority="18">
      <formula>$M$13&lt;100%</formula>
    </cfRule>
    <cfRule type="expression" dxfId="89" priority="19">
      <formula>$M$13&gt;=100%</formula>
    </cfRule>
  </conditionalFormatting>
  <conditionalFormatting sqref="N13:O13 N16:O16">
    <cfRule type="containsText" dxfId="88" priority="39" operator="containsText" text="IMPROBABLE">
      <formula>NOT(ISERROR(SEARCH("IMPROBABLE",N13)))</formula>
    </cfRule>
    <cfRule type="containsText" dxfId="87" priority="38" operator="containsText" text="RARA VEZ">
      <formula>NOT(ISERROR(SEARCH("RARA VEZ",N13)))</formula>
    </cfRule>
    <cfRule type="containsText" dxfId="86" priority="40" operator="containsText" text="POSIBLE">
      <formula>NOT(ISERROR(SEARCH("POSIBLE",N13)))</formula>
    </cfRule>
    <cfRule type="containsText" dxfId="85" priority="41" operator="containsText" text="PROBABLE">
      <formula>NOT(ISERROR(SEARCH("PROBABLE",N13)))</formula>
    </cfRule>
    <cfRule type="containsText" dxfId="84" priority="42" operator="containsText" text="CASI SEGURO">
      <formula>NOT(ISERROR(SEARCH("CASI SEGURO",N13)))</formula>
    </cfRule>
  </conditionalFormatting>
  <conditionalFormatting sqref="AK13:AK18">
    <cfRule type="containsText" dxfId="83" priority="45" operator="containsText" text="MODERADO">
      <formula>NOT(ISERROR(SEARCH("MODERADO",AK13)))</formula>
    </cfRule>
    <cfRule type="containsText" dxfId="82" priority="43" operator="containsText" text="CATASTRÓFICO">
      <formula>NOT(ISERROR(SEARCH("CATASTRÓFICO",AK13)))</formula>
    </cfRule>
    <cfRule type="containsText" dxfId="81" priority="44" operator="containsText" text="MAYOR">
      <formula>NOT(ISERROR(SEARCH("MAYOR",AK13)))</formula>
    </cfRule>
  </conditionalFormatting>
  <conditionalFormatting sqref="AL13 AL16">
    <cfRule type="containsText" dxfId="80" priority="37" operator="containsText" text="BAJO">
      <formula>NOT(ISERROR(SEARCH("BAJO",AL13)))</formula>
    </cfRule>
    <cfRule type="containsText" dxfId="79" priority="36" operator="containsText" text="MODERADO">
      <formula>NOT(ISERROR(SEARCH("MODERADO",AL13)))</formula>
    </cfRule>
    <cfRule type="containsText" dxfId="78" priority="35" operator="containsText" text="ALTO">
      <formula>NOT(ISERROR(SEARCH("ALTO",AL13)))</formula>
    </cfRule>
    <cfRule type="containsText" dxfId="77" priority="34" operator="containsText" text="EXTREMO">
      <formula>NOT(ISERROR(SEARCH("EXTREMO",AL13)))</formula>
    </cfRule>
  </conditionalFormatting>
  <conditionalFormatting sqref="BG13:BG18">
    <cfRule type="containsText" dxfId="76" priority="31" operator="containsText" text="RARA VEZ">
      <formula>NOT(ISERROR(SEARCH("RARA VEZ",BG13)))</formula>
    </cfRule>
    <cfRule type="containsText" dxfId="75" priority="30" operator="containsText" text="IMPROBABLE">
      <formula>NOT(ISERROR(SEARCH("IMPROBABLE",BG13)))</formula>
    </cfRule>
    <cfRule type="containsText" dxfId="74" priority="29" operator="containsText" text="POSIBLE">
      <formula>NOT(ISERROR(SEARCH("POSIBLE",BG13)))</formula>
    </cfRule>
    <cfRule type="containsText" dxfId="73" priority="28" operator="containsText" text="PROBABLE">
      <formula>NOT(ISERROR(SEARCH("PROBABLE",BG13)))</formula>
    </cfRule>
    <cfRule type="containsText" dxfId="72" priority="27" operator="containsText" text="CASI SEGURO">
      <formula>NOT(ISERROR(SEARCH("CASI SEGURO",BG13)))</formula>
    </cfRule>
  </conditionalFormatting>
  <conditionalFormatting sqref="BH13:BI13 BH14:BH18 BI16">
    <cfRule type="containsText" dxfId="71" priority="26" operator="containsText" text="CATASTRÓFICO">
      <formula>NOT(ISERROR(SEARCH("CATASTRÓFICO",BH13)))</formula>
    </cfRule>
    <cfRule type="containsText" dxfId="70" priority="25" operator="containsText" text="MAYOR">
      <formula>NOT(ISERROR(SEARCH("MAYOR",BH13)))</formula>
    </cfRule>
  </conditionalFormatting>
  <conditionalFormatting sqref="BH13:BI13 BI16 BH14:BH18">
    <cfRule type="containsText" dxfId="69" priority="24" operator="containsText" text="MODERADO">
      <formula>NOT(ISERROR(SEARCH("MODERADO",BH13)))</formula>
    </cfRule>
  </conditionalFormatting>
  <conditionalFormatting sqref="BI13:BI18">
    <cfRule type="containsText" dxfId="68" priority="11" operator="containsText" text="EXTREMO">
      <formula>NOT(ISERROR(SEARCH("EXTREMO",BI13)))</formula>
    </cfRule>
    <cfRule type="containsText" dxfId="67" priority="10" operator="containsText" text="ALTO">
      <formula>NOT(ISERROR(SEARCH("ALTO",BI13)))</formula>
    </cfRule>
    <cfRule type="containsText" dxfId="66" priority="9" operator="containsText" text="MODERADO">
      <formula>NOT(ISERROR(SEARCH("MODERADO",BI13)))</formula>
    </cfRule>
  </conditionalFormatting>
  <conditionalFormatting sqref="BK16:BN18">
    <cfRule type="expression" dxfId="65" priority="1">
      <formula>#REF!="DILIGENCIE EL PLAN DE ACCIÓN"</formula>
    </cfRule>
  </conditionalFormatting>
  <conditionalFormatting sqref="BK13:BO14">
    <cfRule type="expression" dxfId="64" priority="7">
      <formula>#REF!="DILIGENCIE EL PLAN DE ACCIÓN"</formula>
    </cfRule>
  </conditionalFormatting>
  <conditionalFormatting sqref="BO16">
    <cfRule type="expression" dxfId="63" priority="6">
      <formula>#REF!="DILIGENCIE EL PLAN DE ACCIÓN"</formula>
    </cfRule>
  </conditionalFormatting>
  <dataValidations count="3">
    <dataValidation type="list" allowBlank="1" showInputMessage="1" showErrorMessage="1" sqref="BI13:BI18" xr:uid="{00000000-0002-0000-1000-000000000000}">
      <formula1>"EXTREMO,ALTO,MODERADO"</formula1>
    </dataValidation>
    <dataValidation type="list" allowBlank="1" showInputMessage="1" showErrorMessage="1" sqref="BJ13:BJ18" xr:uid="{00000000-0002-0000-1000-000001000000}">
      <formula1>TRATAMIENTOC</formula1>
    </dataValidation>
    <dataValidation type="list" allowBlank="1" showInputMessage="1" showErrorMessage="1" sqref="K13:K18 I13:I18 G13:G18 E13:E18" xr:uid="{00000000-0002-0000-1000-000002000000}">
      <formula1>Acción</formula1>
    </dataValidation>
  </dataValidations>
  <pageMargins left="0.7" right="0.7" top="0.75" bottom="0.75" header="0.3" footer="0.3"/>
  <pageSetup paperSize="9" scale="10" orientation="portrait"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7">
    <tabColor rgb="FFFFC000"/>
  </sheetPr>
  <dimension ref="A1:BR60"/>
  <sheetViews>
    <sheetView view="pageBreakPreview" topLeftCell="BG13" zoomScale="80" zoomScaleNormal="40" zoomScaleSheetLayoutView="80" workbookViewId="0">
      <selection activeCell="BR13" sqref="BR13:BR15"/>
    </sheetView>
  </sheetViews>
  <sheetFormatPr baseColWidth="10" defaultColWidth="11.42578125" defaultRowHeight="12"/>
  <cols>
    <col min="1" max="1" width="14.42578125" style="10" customWidth="1"/>
    <col min="2" max="2" width="15.28515625" style="10" customWidth="1"/>
    <col min="3" max="3" width="6.7109375" style="13" customWidth="1"/>
    <col min="4" max="4" width="20.7109375" style="13" customWidth="1"/>
    <col min="5" max="5" width="14.42578125" style="13" customWidth="1"/>
    <col min="6" max="6" width="2.42578125" style="13" hidden="1" customWidth="1"/>
    <col min="7" max="7" width="14.42578125" style="13" customWidth="1"/>
    <col min="8" max="8" width="2.42578125" style="13" hidden="1" customWidth="1"/>
    <col min="9" max="9" width="26.85546875" style="10" customWidth="1"/>
    <col min="10" max="10" width="2.42578125" style="13" hidden="1" customWidth="1"/>
    <col min="11" max="11" width="29.7109375" style="10" customWidth="1"/>
    <col min="12" max="12" width="4.28515625" style="13" hidden="1" customWidth="1"/>
    <col min="13" max="13" width="5.28515625" style="13" hidden="1" customWidth="1"/>
    <col min="14" max="14" width="19.7109375" style="10" customWidth="1"/>
    <col min="15" max="15" width="17.42578125" style="13" customWidth="1"/>
    <col min="16" max="16" width="9.85546875" style="13" hidden="1" customWidth="1"/>
    <col min="17" max="17" width="10" style="13" customWidth="1"/>
    <col min="18" max="18" width="15.42578125" style="13" customWidth="1"/>
    <col min="19" max="19" width="10" style="13" customWidth="1"/>
    <col min="20" max="20" width="15.85546875" style="13" customWidth="1"/>
    <col min="21" max="21" width="12.42578125" style="13" customWidth="1"/>
    <col min="22" max="22" width="10" style="13" customWidth="1"/>
    <col min="23" max="23" width="13" style="13" customWidth="1"/>
    <col min="24" max="24" width="15.85546875" style="13" customWidth="1"/>
    <col min="25" max="25" width="10" style="13" customWidth="1"/>
    <col min="26" max="26" width="13.28515625" style="13" customWidth="1"/>
    <col min="27" max="35" width="10" style="13" customWidth="1"/>
    <col min="36" max="36" width="2" style="13" hidden="1" customWidth="1"/>
    <col min="37" max="37" width="14.85546875" style="10" customWidth="1"/>
    <col min="38" max="38" width="13.28515625" style="10" customWidth="1"/>
    <col min="39" max="39" width="58.42578125" style="10" customWidth="1"/>
    <col min="40" max="40" width="22.85546875" style="10" customWidth="1"/>
    <col min="41" max="41" width="20.7109375" style="10" customWidth="1"/>
    <col min="42" max="42" width="3.85546875" style="10" hidden="1" customWidth="1"/>
    <col min="43" max="43" width="20.7109375" style="10" customWidth="1"/>
    <col min="44" max="44" width="4" style="10" hidden="1" customWidth="1"/>
    <col min="45" max="45" width="12.140625" style="10" bestFit="1" customWidth="1"/>
    <col min="46" max="46" width="4.140625" style="10" hidden="1" customWidth="1"/>
    <col min="47" max="47" width="20.7109375" style="10" customWidth="1"/>
    <col min="48" max="48" width="4.28515625" style="10" hidden="1" customWidth="1"/>
    <col min="49" max="49" width="20.7109375" style="10" customWidth="1"/>
    <col min="50" max="50" width="4.85546875" style="10" hidden="1" customWidth="1"/>
    <col min="51" max="51" width="20.7109375" style="10" customWidth="1"/>
    <col min="52" max="52" width="4.85546875" style="10" hidden="1" customWidth="1"/>
    <col min="53" max="53" width="20.7109375" style="10" customWidth="1"/>
    <col min="54" max="54" width="5.28515625" style="10" hidden="1" customWidth="1"/>
    <col min="55" max="55" width="8.7109375" style="10" hidden="1" customWidth="1"/>
    <col min="56" max="56" width="17" style="10" bestFit="1" customWidth="1"/>
    <col min="57" max="58" width="13.28515625" style="10" customWidth="1"/>
    <col min="59" max="59" width="19" style="10" customWidth="1"/>
    <col min="60" max="61" width="13.28515625" style="10" customWidth="1"/>
    <col min="62" max="62" width="17.42578125" style="10" customWidth="1"/>
    <col min="63" max="63" width="31.42578125" style="10" customWidth="1"/>
    <col min="64" max="64" width="21.28515625" style="10" customWidth="1"/>
    <col min="65" max="65" width="19.42578125" style="10" customWidth="1"/>
    <col min="66" max="66" width="17.42578125" style="10" customWidth="1"/>
    <col min="67" max="67" width="26.42578125" style="10" customWidth="1"/>
    <col min="68" max="68" width="13.42578125" style="10" customWidth="1"/>
    <col min="69" max="69" width="20" style="10" customWidth="1"/>
    <col min="70" max="79" width="11.42578125" style="10" customWidth="1"/>
    <col min="80" max="16384" width="11.42578125" style="10"/>
  </cols>
  <sheetData>
    <row r="1" spans="1:70" ht="12" customHeight="1">
      <c r="A1" s="484"/>
      <c r="B1" s="485"/>
      <c r="C1" s="485"/>
      <c r="D1" s="486"/>
      <c r="E1" s="449" t="s">
        <v>134</v>
      </c>
      <c r="F1" s="449"/>
      <c r="G1" s="449"/>
      <c r="H1" s="449"/>
      <c r="I1" s="449"/>
      <c r="J1" s="449"/>
      <c r="K1" s="449"/>
      <c r="L1" s="449"/>
      <c r="M1" s="449"/>
      <c r="N1" s="449"/>
      <c r="O1" s="449"/>
      <c r="P1" s="449"/>
      <c r="Q1" s="449"/>
      <c r="R1" s="449"/>
      <c r="S1" s="449"/>
      <c r="T1" s="449"/>
      <c r="U1" s="449"/>
      <c r="V1" s="449"/>
      <c r="W1" s="449"/>
      <c r="X1" s="449"/>
      <c r="Y1" s="449"/>
      <c r="Z1" s="449"/>
      <c r="AA1" s="449"/>
      <c r="AB1" s="449"/>
      <c r="AC1" s="449"/>
      <c r="AD1" s="449"/>
      <c r="AE1" s="449"/>
      <c r="AF1" s="449"/>
      <c r="AG1" s="449"/>
      <c r="AH1" s="449"/>
      <c r="AI1" s="449"/>
      <c r="AJ1" s="449"/>
      <c r="AK1" s="449"/>
      <c r="AL1" s="449"/>
      <c r="AM1" s="449"/>
      <c r="AN1" s="449"/>
      <c r="AO1" s="449"/>
      <c r="AP1" s="449"/>
      <c r="AQ1" s="449"/>
      <c r="AR1" s="449"/>
      <c r="AS1" s="449"/>
      <c r="AT1" s="449"/>
      <c r="AU1" s="449"/>
      <c r="AV1" s="449"/>
      <c r="AW1" s="449"/>
      <c r="AX1" s="449"/>
      <c r="AY1" s="449"/>
      <c r="AZ1" s="449"/>
      <c r="BA1" s="449"/>
      <c r="BB1" s="449"/>
      <c r="BC1" s="449"/>
      <c r="BD1" s="449"/>
      <c r="BE1" s="449"/>
      <c r="BF1" s="449"/>
      <c r="BG1" s="449"/>
      <c r="BH1" s="449"/>
      <c r="BI1" s="449"/>
      <c r="BJ1" s="449"/>
      <c r="BK1" s="449"/>
      <c r="BL1" s="449"/>
      <c r="BM1" s="449"/>
      <c r="BN1" s="449"/>
      <c r="BO1" s="449"/>
      <c r="BP1" s="449"/>
      <c r="BQ1" s="449"/>
      <c r="BR1" s="449"/>
    </row>
    <row r="2" spans="1:70">
      <c r="A2" s="487"/>
      <c r="B2" s="488"/>
      <c r="C2" s="488"/>
      <c r="D2" s="489"/>
      <c r="E2" s="449"/>
      <c r="F2" s="449"/>
      <c r="G2" s="449"/>
      <c r="H2" s="449"/>
      <c r="I2" s="449"/>
      <c r="J2" s="449"/>
      <c r="K2" s="449"/>
      <c r="L2" s="449"/>
      <c r="M2" s="449"/>
      <c r="N2" s="449"/>
      <c r="O2" s="449"/>
      <c r="P2" s="449"/>
      <c r="Q2" s="449"/>
      <c r="R2" s="449"/>
      <c r="S2" s="449"/>
      <c r="T2" s="449"/>
      <c r="U2" s="449"/>
      <c r="V2" s="449"/>
      <c r="W2" s="449"/>
      <c r="X2" s="449"/>
      <c r="Y2" s="449"/>
      <c r="Z2" s="449"/>
      <c r="AA2" s="449"/>
      <c r="AB2" s="449"/>
      <c r="AC2" s="449"/>
      <c r="AD2" s="449"/>
      <c r="AE2" s="449"/>
      <c r="AF2" s="449"/>
      <c r="AG2" s="449"/>
      <c r="AH2" s="449"/>
      <c r="AI2" s="449"/>
      <c r="AJ2" s="449"/>
      <c r="AK2" s="449"/>
      <c r="AL2" s="449"/>
      <c r="AM2" s="449"/>
      <c r="AN2" s="449"/>
      <c r="AO2" s="449"/>
      <c r="AP2" s="449"/>
      <c r="AQ2" s="449"/>
      <c r="AR2" s="449"/>
      <c r="AS2" s="449"/>
      <c r="AT2" s="449"/>
      <c r="AU2" s="449"/>
      <c r="AV2" s="449"/>
      <c r="AW2" s="449"/>
      <c r="AX2" s="449"/>
      <c r="AY2" s="449"/>
      <c r="AZ2" s="449"/>
      <c r="BA2" s="449"/>
      <c r="BB2" s="449"/>
      <c r="BC2" s="449"/>
      <c r="BD2" s="449"/>
      <c r="BE2" s="449"/>
      <c r="BF2" s="449"/>
      <c r="BG2" s="449"/>
      <c r="BH2" s="449"/>
      <c r="BI2" s="449"/>
      <c r="BJ2" s="449"/>
      <c r="BK2" s="449"/>
      <c r="BL2" s="449"/>
      <c r="BM2" s="449"/>
      <c r="BN2" s="449"/>
      <c r="BO2" s="449"/>
      <c r="BP2" s="449"/>
      <c r="BQ2" s="449"/>
      <c r="BR2" s="449"/>
    </row>
    <row r="3" spans="1:70" ht="15" customHeight="1">
      <c r="A3" s="487"/>
      <c r="B3" s="488"/>
      <c r="C3" s="488"/>
      <c r="D3" s="489"/>
      <c r="E3" s="495" t="s">
        <v>131</v>
      </c>
      <c r="F3" s="497"/>
      <c r="G3" s="497"/>
      <c r="H3" s="497"/>
      <c r="I3" s="497"/>
      <c r="J3" s="497"/>
      <c r="K3" s="497"/>
      <c r="L3" s="497"/>
      <c r="M3" s="497"/>
      <c r="N3" s="497"/>
      <c r="O3" s="497"/>
      <c r="P3" s="497"/>
      <c r="Q3" s="497"/>
      <c r="R3" s="497"/>
      <c r="S3" s="497"/>
      <c r="T3" s="497"/>
      <c r="U3" s="497"/>
      <c r="V3" s="497"/>
      <c r="W3" s="497"/>
      <c r="X3" s="497"/>
      <c r="Y3" s="497"/>
      <c r="Z3" s="497"/>
      <c r="AA3" s="497"/>
      <c r="AB3" s="497"/>
      <c r="AC3" s="497"/>
      <c r="AD3" s="497"/>
      <c r="AE3" s="496"/>
      <c r="AF3" s="492" t="s">
        <v>132</v>
      </c>
      <c r="AG3" s="493"/>
      <c r="AH3" s="493"/>
      <c r="AI3" s="493"/>
      <c r="AJ3" s="493"/>
      <c r="AK3" s="493"/>
      <c r="AL3" s="493"/>
      <c r="AM3" s="493"/>
      <c r="AN3" s="493"/>
      <c r="AO3" s="493"/>
      <c r="AP3" s="493"/>
      <c r="AQ3" s="493"/>
      <c r="AR3" s="493"/>
      <c r="AS3" s="493"/>
      <c r="AT3" s="493"/>
      <c r="AU3" s="493"/>
      <c r="AV3" s="493"/>
      <c r="AW3" s="494"/>
      <c r="AX3" s="54"/>
      <c r="AY3" s="495" t="s">
        <v>133</v>
      </c>
      <c r="AZ3" s="497"/>
      <c r="BA3" s="497"/>
      <c r="BB3" s="497"/>
      <c r="BC3" s="497"/>
      <c r="BD3" s="497"/>
      <c r="BE3" s="497"/>
      <c r="BF3" s="497"/>
      <c r="BG3" s="497"/>
      <c r="BH3" s="497"/>
      <c r="BI3" s="497"/>
      <c r="BJ3" s="497"/>
      <c r="BK3" s="497"/>
      <c r="BL3" s="497"/>
      <c r="BM3" s="497"/>
      <c r="BN3" s="497"/>
      <c r="BO3" s="497"/>
      <c r="BP3" s="497"/>
      <c r="BQ3" s="497"/>
      <c r="BR3" s="496"/>
    </row>
    <row r="4" spans="1:70" ht="15" customHeight="1">
      <c r="A4" s="478"/>
      <c r="B4" s="490"/>
      <c r="C4" s="490"/>
      <c r="D4" s="491"/>
      <c r="E4" s="498" t="s">
        <v>207</v>
      </c>
      <c r="F4" s="499"/>
      <c r="G4" s="499"/>
      <c r="H4" s="499"/>
      <c r="I4" s="499"/>
      <c r="J4" s="499"/>
      <c r="K4" s="499"/>
      <c r="L4" s="499"/>
      <c r="M4" s="499"/>
      <c r="N4" s="499"/>
      <c r="O4" s="499"/>
      <c r="P4" s="499"/>
      <c r="Q4" s="499"/>
      <c r="R4" s="499"/>
      <c r="S4" s="499"/>
      <c r="T4" s="499"/>
      <c r="U4" s="499"/>
      <c r="V4" s="499"/>
      <c r="W4" s="499"/>
      <c r="X4" s="499"/>
      <c r="Y4" s="499"/>
      <c r="Z4" s="499"/>
      <c r="AA4" s="499"/>
      <c r="AB4" s="499"/>
      <c r="AC4" s="499"/>
      <c r="AD4" s="499"/>
      <c r="AE4" s="500"/>
      <c r="AF4" s="492" t="s">
        <v>208</v>
      </c>
      <c r="AG4" s="493"/>
      <c r="AH4" s="493"/>
      <c r="AI4" s="493"/>
      <c r="AJ4" s="493"/>
      <c r="AK4" s="493"/>
      <c r="AL4" s="493"/>
      <c r="AM4" s="493"/>
      <c r="AN4" s="493"/>
      <c r="AO4" s="493"/>
      <c r="AP4" s="493"/>
      <c r="AQ4" s="493"/>
      <c r="AR4" s="493"/>
      <c r="AS4" s="493"/>
      <c r="AT4" s="493"/>
      <c r="AU4" s="493"/>
      <c r="AV4" s="493"/>
      <c r="AW4" s="494"/>
      <c r="AX4" s="55"/>
      <c r="AY4" s="501" t="s">
        <v>209</v>
      </c>
      <c r="AZ4" s="502"/>
      <c r="BA4" s="502"/>
      <c r="BB4" s="502"/>
      <c r="BC4" s="502"/>
      <c r="BD4" s="502"/>
      <c r="BE4" s="502"/>
      <c r="BF4" s="502"/>
      <c r="BG4" s="502"/>
      <c r="BH4" s="502"/>
      <c r="BI4" s="502"/>
      <c r="BJ4" s="502"/>
      <c r="BK4" s="502"/>
      <c r="BL4" s="502"/>
      <c r="BM4" s="502"/>
      <c r="BN4" s="502"/>
      <c r="BO4" s="502"/>
      <c r="BP4" s="502"/>
      <c r="BQ4" s="502"/>
      <c r="BR4" s="503"/>
    </row>
    <row r="5" spans="1:70" ht="12" customHeight="1">
      <c r="A5" s="495" t="s">
        <v>106</v>
      </c>
      <c r="B5" s="496"/>
      <c r="C5" s="495" t="s">
        <v>130</v>
      </c>
      <c r="D5" s="496"/>
      <c r="E5" s="449" t="s">
        <v>136</v>
      </c>
      <c r="F5" s="449"/>
      <c r="G5" s="449"/>
      <c r="H5" s="449"/>
      <c r="I5" s="449"/>
      <c r="J5" s="449"/>
      <c r="K5" s="449"/>
      <c r="L5" s="449"/>
      <c r="M5" s="449"/>
      <c r="N5" s="449"/>
      <c r="O5" s="449"/>
      <c r="P5" s="449"/>
      <c r="Q5" s="449"/>
      <c r="R5" s="449"/>
      <c r="S5" s="449"/>
      <c r="T5" s="449"/>
      <c r="U5" s="449"/>
      <c r="V5" s="449"/>
      <c r="W5" s="449"/>
      <c r="X5" s="449"/>
      <c r="Y5" s="449"/>
      <c r="Z5" s="449"/>
      <c r="AA5" s="449"/>
      <c r="AB5" s="449"/>
      <c r="AC5" s="449"/>
      <c r="AD5" s="449"/>
      <c r="AE5" s="449"/>
      <c r="AF5" s="449"/>
      <c r="AG5" s="449"/>
      <c r="AH5" s="449"/>
      <c r="AI5" s="449"/>
      <c r="AJ5" s="449"/>
      <c r="AK5" s="449"/>
      <c r="AL5" s="449"/>
      <c r="AM5" s="449"/>
      <c r="AN5" s="449"/>
      <c r="AO5" s="449"/>
      <c r="AP5" s="449"/>
      <c r="AQ5" s="449"/>
      <c r="AR5" s="449"/>
      <c r="AS5" s="449"/>
      <c r="AT5" s="449"/>
      <c r="AU5" s="449"/>
      <c r="AV5" s="449"/>
      <c r="AW5" s="449"/>
      <c r="AX5" s="449"/>
      <c r="AY5" s="449"/>
      <c r="AZ5" s="449"/>
      <c r="BA5" s="449"/>
      <c r="BB5" s="449"/>
      <c r="BC5" s="449"/>
      <c r="BD5" s="449"/>
      <c r="BE5" s="449"/>
      <c r="BF5" s="449"/>
      <c r="BG5" s="449"/>
      <c r="BH5" s="449"/>
      <c r="BI5" s="449"/>
      <c r="BJ5" s="449"/>
      <c r="BK5" s="449"/>
      <c r="BL5" s="449"/>
      <c r="BM5" s="449"/>
      <c r="BN5" s="449"/>
      <c r="BO5" s="449"/>
      <c r="BP5" s="449"/>
      <c r="BQ5" s="449"/>
      <c r="BR5" s="449"/>
    </row>
    <row r="6" spans="1:70">
      <c r="A6" s="498" t="s">
        <v>206</v>
      </c>
      <c r="B6" s="500"/>
      <c r="C6" s="498">
        <v>8</v>
      </c>
      <c r="D6" s="500"/>
      <c r="E6" s="449"/>
      <c r="F6" s="449"/>
      <c r="G6" s="449"/>
      <c r="H6" s="449"/>
      <c r="I6" s="449"/>
      <c r="J6" s="449"/>
      <c r="K6" s="449"/>
      <c r="L6" s="449"/>
      <c r="M6" s="449"/>
      <c r="N6" s="449"/>
      <c r="O6" s="449"/>
      <c r="P6" s="449"/>
      <c r="Q6" s="449"/>
      <c r="R6" s="449"/>
      <c r="S6" s="449"/>
      <c r="T6" s="449"/>
      <c r="U6" s="449"/>
      <c r="V6" s="449"/>
      <c r="W6" s="449"/>
      <c r="X6" s="449"/>
      <c r="Y6" s="449"/>
      <c r="Z6" s="449"/>
      <c r="AA6" s="449"/>
      <c r="AB6" s="449"/>
      <c r="AC6" s="449"/>
      <c r="AD6" s="449"/>
      <c r="AE6" s="449"/>
      <c r="AF6" s="449"/>
      <c r="AG6" s="449"/>
      <c r="AH6" s="449"/>
      <c r="AI6" s="449"/>
      <c r="AJ6" s="449"/>
      <c r="AK6" s="449"/>
      <c r="AL6" s="449"/>
      <c r="AM6" s="449"/>
      <c r="AN6" s="449"/>
      <c r="AO6" s="449"/>
      <c r="AP6" s="449"/>
      <c r="AQ6" s="449"/>
      <c r="AR6" s="449"/>
      <c r="AS6" s="449"/>
      <c r="AT6" s="449"/>
      <c r="AU6" s="449"/>
      <c r="AV6" s="449"/>
      <c r="AW6" s="449"/>
      <c r="AX6" s="449"/>
      <c r="AY6" s="449"/>
      <c r="AZ6" s="449"/>
      <c r="BA6" s="449"/>
      <c r="BB6" s="449"/>
      <c r="BC6" s="449"/>
      <c r="BD6" s="449"/>
      <c r="BE6" s="449"/>
      <c r="BF6" s="449"/>
      <c r="BG6" s="449"/>
      <c r="BH6" s="449"/>
      <c r="BI6" s="449"/>
      <c r="BJ6" s="449"/>
      <c r="BK6" s="449"/>
      <c r="BL6" s="449"/>
      <c r="BM6" s="449"/>
      <c r="BN6" s="449"/>
      <c r="BO6" s="449"/>
      <c r="BP6" s="449"/>
      <c r="BQ6" s="449"/>
      <c r="BR6" s="449"/>
    </row>
    <row r="7" spans="1:70">
      <c r="A7" s="26"/>
      <c r="B7" s="26"/>
      <c r="C7" s="47"/>
      <c r="D7" s="47"/>
      <c r="E7" s="47"/>
      <c r="F7" s="47"/>
      <c r="G7" s="47"/>
      <c r="H7" s="47"/>
      <c r="I7" s="26"/>
      <c r="J7" s="47"/>
      <c r="K7" s="26"/>
      <c r="L7" s="47"/>
      <c r="M7" s="47"/>
      <c r="N7" s="26"/>
      <c r="O7" s="47"/>
      <c r="P7" s="47"/>
      <c r="Q7" s="47"/>
      <c r="R7" s="47"/>
      <c r="S7" s="47"/>
      <c r="T7" s="47"/>
      <c r="U7" s="47"/>
      <c r="V7" s="47"/>
      <c r="W7" s="47"/>
      <c r="X7" s="47"/>
      <c r="Y7" s="47"/>
      <c r="Z7" s="47"/>
      <c r="AA7" s="47"/>
      <c r="AB7" s="47"/>
      <c r="AC7" s="47"/>
      <c r="AD7" s="47"/>
      <c r="AE7" s="47"/>
      <c r="AF7" s="47"/>
      <c r="AG7" s="47"/>
      <c r="AH7" s="47"/>
      <c r="AI7" s="47"/>
      <c r="AJ7" s="47"/>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row>
    <row r="8" spans="1:70" ht="21" customHeight="1">
      <c r="A8" s="447" t="s">
        <v>489</v>
      </c>
      <c r="B8" s="447"/>
      <c r="C8" s="447"/>
      <c r="D8" s="447"/>
      <c r="E8" s="451" t="s">
        <v>538</v>
      </c>
      <c r="F8" s="447"/>
      <c r="G8" s="447"/>
      <c r="H8" s="447"/>
      <c r="I8" s="447"/>
      <c r="J8" s="47"/>
      <c r="K8" s="26"/>
      <c r="L8" s="47"/>
      <c r="M8" s="47"/>
      <c r="N8" s="26"/>
      <c r="O8" s="47"/>
      <c r="P8" s="47"/>
      <c r="Q8" s="47"/>
      <c r="R8" s="47"/>
      <c r="S8" s="47"/>
      <c r="T8" s="47"/>
      <c r="U8" s="47"/>
      <c r="V8" s="47"/>
      <c r="W8" s="47"/>
      <c r="X8" s="47"/>
      <c r="Y8" s="47"/>
      <c r="Z8" s="47"/>
      <c r="AA8" s="47"/>
      <c r="AB8" s="47"/>
      <c r="AC8" s="47"/>
      <c r="AD8" s="47"/>
      <c r="AE8" s="47"/>
      <c r="AF8" s="47"/>
      <c r="AG8" s="47"/>
      <c r="AH8" s="47"/>
      <c r="AI8" s="47"/>
      <c r="AJ8" s="47"/>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row>
    <row r="9" spans="1:70" ht="12.75" thickBot="1">
      <c r="A9" s="26"/>
      <c r="B9" s="26"/>
      <c r="C9" s="47"/>
      <c r="D9" s="47"/>
      <c r="E9" s="47"/>
      <c r="F9" s="47"/>
      <c r="G9" s="47"/>
      <c r="H9" s="47"/>
      <c r="I9" s="26"/>
      <c r="J9" s="47"/>
      <c r="K9" s="26"/>
      <c r="L9" s="47"/>
      <c r="M9" s="47"/>
      <c r="N9" s="26"/>
      <c r="O9" s="47"/>
      <c r="P9" s="47"/>
      <c r="Q9" s="47"/>
      <c r="R9" s="47"/>
      <c r="S9" s="47"/>
      <c r="T9" s="47"/>
      <c r="U9" s="47"/>
      <c r="V9" s="47"/>
      <c r="W9" s="47"/>
      <c r="X9" s="47"/>
      <c r="Y9" s="47"/>
      <c r="Z9" s="47"/>
      <c r="AA9" s="47"/>
      <c r="AB9" s="47"/>
      <c r="AC9" s="47"/>
      <c r="AD9" s="47"/>
      <c r="AE9" s="47"/>
      <c r="AF9" s="47"/>
      <c r="AG9" s="47"/>
      <c r="AH9" s="47"/>
      <c r="AI9" s="47"/>
      <c r="AJ9" s="47"/>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c r="BM9" s="26"/>
      <c r="BN9" s="26"/>
      <c r="BO9" s="26"/>
      <c r="BP9" s="26"/>
      <c r="BQ9" s="26"/>
      <c r="BR9" s="26"/>
    </row>
    <row r="10" spans="1:70" ht="11.85" customHeight="1" thickBot="1">
      <c r="A10" s="452" t="s">
        <v>0</v>
      </c>
      <c r="B10" s="455" t="s">
        <v>1</v>
      </c>
      <c r="C10" s="455" t="s">
        <v>213</v>
      </c>
      <c r="D10" s="468" t="s">
        <v>54</v>
      </c>
      <c r="E10" s="469"/>
      <c r="F10" s="469"/>
      <c r="G10" s="469"/>
      <c r="H10" s="469"/>
      <c r="I10" s="469"/>
      <c r="J10" s="469"/>
      <c r="K10" s="470"/>
      <c r="L10" s="83"/>
      <c r="M10" s="84"/>
      <c r="N10" s="410" t="s">
        <v>223</v>
      </c>
      <c r="O10" s="411"/>
      <c r="P10" s="411"/>
      <c r="Q10" s="411"/>
      <c r="R10" s="411"/>
      <c r="S10" s="411"/>
      <c r="T10" s="411"/>
      <c r="U10" s="411"/>
      <c r="V10" s="411"/>
      <c r="W10" s="411"/>
      <c r="X10" s="411"/>
      <c r="Y10" s="411"/>
      <c r="Z10" s="411"/>
      <c r="AA10" s="411"/>
      <c r="AB10" s="411"/>
      <c r="AC10" s="411"/>
      <c r="AD10" s="411"/>
      <c r="AE10" s="411"/>
      <c r="AF10" s="411"/>
      <c r="AG10" s="411"/>
      <c r="AH10" s="411"/>
      <c r="AI10" s="411"/>
      <c r="AJ10" s="411"/>
      <c r="AK10" s="411"/>
      <c r="AL10" s="411"/>
      <c r="AM10" s="411"/>
      <c r="AN10" s="411"/>
      <c r="AO10" s="411"/>
      <c r="AP10" s="411"/>
      <c r="AQ10" s="411"/>
      <c r="AR10" s="411"/>
      <c r="AS10" s="411"/>
      <c r="AT10" s="411"/>
      <c r="AU10" s="411"/>
      <c r="AV10" s="411"/>
      <c r="AW10" s="411"/>
      <c r="AX10" s="411"/>
      <c r="AY10" s="411"/>
      <c r="AZ10" s="411"/>
      <c r="BA10" s="411"/>
      <c r="BB10" s="411"/>
      <c r="BC10" s="411"/>
      <c r="BD10" s="411"/>
      <c r="BE10" s="411"/>
      <c r="BF10" s="411"/>
      <c r="BG10" s="411"/>
      <c r="BH10" s="412"/>
      <c r="BI10" s="193"/>
      <c r="BJ10" s="406" t="s">
        <v>50</v>
      </c>
      <c r="BK10" s="407"/>
      <c r="BL10" s="407"/>
      <c r="BM10" s="407"/>
      <c r="BN10" s="407"/>
      <c r="BO10" s="408"/>
      <c r="BP10" s="408"/>
      <c r="BQ10" s="408"/>
      <c r="BR10" s="409"/>
    </row>
    <row r="11" spans="1:70" ht="11.85" customHeight="1" thickBot="1">
      <c r="A11" s="453"/>
      <c r="B11" s="456"/>
      <c r="C11" s="456"/>
      <c r="D11" s="474" t="s">
        <v>210</v>
      </c>
      <c r="E11" s="471" t="s">
        <v>227</v>
      </c>
      <c r="F11" s="472"/>
      <c r="G11" s="472"/>
      <c r="H11" s="472"/>
      <c r="I11" s="472"/>
      <c r="J11" s="472"/>
      <c r="K11" s="473"/>
      <c r="L11" s="83"/>
      <c r="M11" s="84"/>
      <c r="N11" s="427" t="s">
        <v>226</v>
      </c>
      <c r="O11" s="428"/>
      <c r="P11" s="429"/>
      <c r="Q11" s="410" t="s">
        <v>414</v>
      </c>
      <c r="R11" s="411"/>
      <c r="S11" s="411"/>
      <c r="T11" s="411"/>
      <c r="U11" s="411"/>
      <c r="V11" s="411"/>
      <c r="W11" s="411"/>
      <c r="X11" s="411"/>
      <c r="Y11" s="411"/>
      <c r="Z11" s="411"/>
      <c r="AA11" s="411"/>
      <c r="AB11" s="411"/>
      <c r="AC11" s="411"/>
      <c r="AD11" s="411"/>
      <c r="AE11" s="411"/>
      <c r="AF11" s="411"/>
      <c r="AG11" s="411"/>
      <c r="AH11" s="411"/>
      <c r="AI11" s="411"/>
      <c r="AJ11" s="411"/>
      <c r="AK11" s="412"/>
      <c r="AL11" s="476" t="s">
        <v>225</v>
      </c>
      <c r="AM11" s="476" t="s">
        <v>137</v>
      </c>
      <c r="AN11" s="410" t="s">
        <v>228</v>
      </c>
      <c r="AO11" s="411"/>
      <c r="AP11" s="411"/>
      <c r="AQ11" s="411"/>
      <c r="AR11" s="411"/>
      <c r="AS11" s="411"/>
      <c r="AT11" s="411"/>
      <c r="AU11" s="411"/>
      <c r="AV11" s="411"/>
      <c r="AW11" s="411"/>
      <c r="AX11" s="411"/>
      <c r="AY11" s="411"/>
      <c r="AZ11" s="411"/>
      <c r="BA11" s="411"/>
      <c r="BB11" s="411"/>
      <c r="BC11" s="411"/>
      <c r="BD11" s="411"/>
      <c r="BE11" s="411"/>
      <c r="BF11" s="412"/>
      <c r="BG11" s="413" t="s">
        <v>42</v>
      </c>
      <c r="BH11" s="414"/>
      <c r="BI11" s="94"/>
      <c r="BJ11" s="415" t="s">
        <v>50</v>
      </c>
      <c r="BK11" s="435" t="s">
        <v>51</v>
      </c>
      <c r="BL11" s="436"/>
      <c r="BM11" s="436"/>
      <c r="BN11" s="436"/>
      <c r="BO11" s="415" t="s">
        <v>211</v>
      </c>
      <c r="BP11" s="415" t="s">
        <v>283</v>
      </c>
      <c r="BQ11" s="415" t="s">
        <v>231</v>
      </c>
      <c r="BR11" s="417" t="s">
        <v>52</v>
      </c>
    </row>
    <row r="12" spans="1:70" s="11" customFormat="1" ht="87" customHeight="1" thickBot="1">
      <c r="A12" s="454"/>
      <c r="B12" s="457"/>
      <c r="C12" s="458"/>
      <c r="D12" s="475"/>
      <c r="E12" s="87" t="s">
        <v>219</v>
      </c>
      <c r="F12" s="88" t="s">
        <v>281</v>
      </c>
      <c r="G12" s="87" t="s">
        <v>220</v>
      </c>
      <c r="H12" s="88" t="s">
        <v>281</v>
      </c>
      <c r="I12" s="87" t="s">
        <v>221</v>
      </c>
      <c r="J12" s="89" t="s">
        <v>281</v>
      </c>
      <c r="K12" s="90" t="s">
        <v>222</v>
      </c>
      <c r="L12" s="91" t="s">
        <v>281</v>
      </c>
      <c r="M12" s="92" t="s">
        <v>282</v>
      </c>
      <c r="N12" s="86" t="s">
        <v>212</v>
      </c>
      <c r="O12" s="86" t="s">
        <v>138</v>
      </c>
      <c r="P12" s="86" t="s">
        <v>44</v>
      </c>
      <c r="Q12" s="168" t="s">
        <v>139</v>
      </c>
      <c r="R12" s="168" t="s">
        <v>140</v>
      </c>
      <c r="S12" s="168" t="s">
        <v>141</v>
      </c>
      <c r="T12" s="168" t="s">
        <v>142</v>
      </c>
      <c r="U12" s="169" t="s">
        <v>143</v>
      </c>
      <c r="V12" s="170" t="s">
        <v>144</v>
      </c>
      <c r="W12" s="170" t="s">
        <v>145</v>
      </c>
      <c r="X12" s="170" t="s">
        <v>146</v>
      </c>
      <c r="Y12" s="170" t="s">
        <v>147</v>
      </c>
      <c r="Z12" s="170" t="s">
        <v>148</v>
      </c>
      <c r="AA12" s="170" t="s">
        <v>149</v>
      </c>
      <c r="AB12" s="170" t="s">
        <v>150</v>
      </c>
      <c r="AC12" s="170" t="s">
        <v>151</v>
      </c>
      <c r="AD12" s="170" t="s">
        <v>152</v>
      </c>
      <c r="AE12" s="170" t="s">
        <v>153</v>
      </c>
      <c r="AF12" s="170" t="s">
        <v>154</v>
      </c>
      <c r="AG12" s="170" t="s">
        <v>155</v>
      </c>
      <c r="AH12" s="170" t="s">
        <v>156</v>
      </c>
      <c r="AI12" s="170" t="s">
        <v>157</v>
      </c>
      <c r="AJ12" s="171" t="s">
        <v>158</v>
      </c>
      <c r="AK12" s="171" t="s">
        <v>224</v>
      </c>
      <c r="AL12" s="477"/>
      <c r="AM12" s="477"/>
      <c r="AN12" s="172" t="s">
        <v>43</v>
      </c>
      <c r="AO12" s="173" t="s">
        <v>159</v>
      </c>
      <c r="AP12" s="171" t="s">
        <v>158</v>
      </c>
      <c r="AQ12" s="171" t="s">
        <v>160</v>
      </c>
      <c r="AR12" s="171" t="s">
        <v>158</v>
      </c>
      <c r="AS12" s="171" t="s">
        <v>161</v>
      </c>
      <c r="AT12" s="171" t="s">
        <v>158</v>
      </c>
      <c r="AU12" s="171" t="s">
        <v>162</v>
      </c>
      <c r="AV12" s="171" t="s">
        <v>158</v>
      </c>
      <c r="AW12" s="171" t="s">
        <v>163</v>
      </c>
      <c r="AX12" s="171" t="s">
        <v>158</v>
      </c>
      <c r="AY12" s="171" t="s">
        <v>164</v>
      </c>
      <c r="AZ12" s="171" t="s">
        <v>158</v>
      </c>
      <c r="BA12" s="171" t="s">
        <v>488</v>
      </c>
      <c r="BB12" s="171" t="s">
        <v>158</v>
      </c>
      <c r="BC12" s="171" t="s">
        <v>166</v>
      </c>
      <c r="BD12" s="171" t="s">
        <v>229</v>
      </c>
      <c r="BE12" s="171" t="s">
        <v>167</v>
      </c>
      <c r="BF12" s="171" t="s">
        <v>168</v>
      </c>
      <c r="BG12" s="93" t="s">
        <v>135</v>
      </c>
      <c r="BH12" s="94" t="s">
        <v>3</v>
      </c>
      <c r="BI12" s="209" t="s">
        <v>544</v>
      </c>
      <c r="BJ12" s="440"/>
      <c r="BK12" s="85" t="s">
        <v>230</v>
      </c>
      <c r="BL12" s="134" t="s">
        <v>486</v>
      </c>
      <c r="BM12" s="95" t="s">
        <v>482</v>
      </c>
      <c r="BN12" s="177" t="s">
        <v>487</v>
      </c>
      <c r="BO12" s="416"/>
      <c r="BP12" s="416"/>
      <c r="BQ12" s="416"/>
      <c r="BR12" s="418"/>
    </row>
    <row r="13" spans="1:70" ht="66" customHeight="1">
      <c r="A13" s="507" t="s">
        <v>104</v>
      </c>
      <c r="B13" s="513" t="s">
        <v>722</v>
      </c>
      <c r="C13" s="465" t="s">
        <v>6</v>
      </c>
      <c r="D13" s="744" t="s">
        <v>723</v>
      </c>
      <c r="E13" s="402" t="s">
        <v>179</v>
      </c>
      <c r="F13" s="393"/>
      <c r="G13" s="402" t="s">
        <v>179</v>
      </c>
      <c r="H13" s="393"/>
      <c r="I13" s="402" t="s">
        <v>179</v>
      </c>
      <c r="J13" s="396"/>
      <c r="K13" s="402" t="s">
        <v>179</v>
      </c>
      <c r="L13" s="399">
        <f>IF(K13="SI",25%,0%)</f>
        <v>0.25</v>
      </c>
      <c r="M13" s="399">
        <f>F13+H13+J13+L13</f>
        <v>0.25</v>
      </c>
      <c r="N13" s="387" t="s">
        <v>478</v>
      </c>
      <c r="O13" s="448" t="str">
        <f>+IF(N13="NO SE HA PRESENTADO EN LOS ULTIMOS 5 AÑOS","RARA VEZ",IF(N13="AL MENOS 1 VEZ EN LOS ULTIMOS 5 AÑOS","IMPROBABLE",IF(N13="AL MENOS 1 VEZ EN LOS ULTIMOS 2 AÑOS","POSIBLE",IF(N13="AL MENOS 1 VEZ EN EL ULTIMO AÑO","PROBABLE",IF(N13="MAS DE 1 VEZ AL AÑO","CASI SEGURO","ERROR")))))</f>
        <v>RARA VEZ</v>
      </c>
      <c r="P13" s="387" t="str">
        <f>+IF(O13="RARA VEZ","20%",IF(O13="IMPROBABLE","40%",IF(O13="POSIBLE","60%",IF(O13="PROBABLE","80%",IF(O13="CASI SEGURO","100%","ERROR")))))</f>
        <v>20%</v>
      </c>
      <c r="Q13" s="387" t="s">
        <v>179</v>
      </c>
      <c r="R13" s="387" t="s">
        <v>179</v>
      </c>
      <c r="S13" s="387" t="s">
        <v>179</v>
      </c>
      <c r="T13" s="387" t="s">
        <v>179</v>
      </c>
      <c r="U13" s="387" t="s">
        <v>179</v>
      </c>
      <c r="V13" s="387" t="s">
        <v>179</v>
      </c>
      <c r="W13" s="387" t="s">
        <v>179</v>
      </c>
      <c r="X13" s="387" t="s">
        <v>189</v>
      </c>
      <c r="Y13" s="387" t="s">
        <v>179</v>
      </c>
      <c r="Z13" s="387" t="s">
        <v>179</v>
      </c>
      <c r="AA13" s="387" t="s">
        <v>179</v>
      </c>
      <c r="AB13" s="387" t="s">
        <v>179</v>
      </c>
      <c r="AC13" s="387" t="s">
        <v>179</v>
      </c>
      <c r="AD13" s="387" t="s">
        <v>179</v>
      </c>
      <c r="AE13" s="387" t="s">
        <v>179</v>
      </c>
      <c r="AF13" s="387" t="s">
        <v>189</v>
      </c>
      <c r="AG13" s="387" t="s">
        <v>179</v>
      </c>
      <c r="AH13" s="387" t="s">
        <v>179</v>
      </c>
      <c r="AI13" s="387" t="s">
        <v>189</v>
      </c>
      <c r="AJ13" s="391">
        <f>COUNTIF(Q13:AI15,"SI")</f>
        <v>16</v>
      </c>
      <c r="AK13" s="481" t="str">
        <f t="shared" ref="AK13" si="0">+IF(AND(AJ13&gt;0,AJ13&lt;6),"MODERADO",IF(AJ13&gt;=12,"CATASTRÓFICO",IF(AND(AJ13&gt;5,AJ13&lt;12),"MAYOR","")))</f>
        <v>CATASTRÓFICO</v>
      </c>
      <c r="AL13" s="478"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329" t="s">
        <v>724</v>
      </c>
      <c r="AN13" s="329" t="s">
        <v>725</v>
      </c>
      <c r="AO13" s="140" t="s">
        <v>172</v>
      </c>
      <c r="AP13" s="165">
        <f>IF(AO13="Asignado",15,0)</f>
        <v>15</v>
      </c>
      <c r="AQ13" s="140" t="s">
        <v>173</v>
      </c>
      <c r="AR13" s="165">
        <f>IF(AQ13="adecuado",15,0)</f>
        <v>15</v>
      </c>
      <c r="AS13" s="140" t="s">
        <v>174</v>
      </c>
      <c r="AT13" s="165">
        <f>IF(AS13="Oportuna",15,0)</f>
        <v>15</v>
      </c>
      <c r="AU13" s="140" t="s">
        <v>175</v>
      </c>
      <c r="AV13" s="165">
        <f>IF(AU13="Prevenir",15,IF(AU13="Detectar",10,0))</f>
        <v>15</v>
      </c>
      <c r="AW13" s="140" t="s">
        <v>176</v>
      </c>
      <c r="AX13" s="165">
        <f>IF(AW13="Confiable",15,0)</f>
        <v>15</v>
      </c>
      <c r="AY13" s="140" t="s">
        <v>177</v>
      </c>
      <c r="AZ13" s="165">
        <f>IF(AY13="Se investigan y resuelven oportunamente",15,0)</f>
        <v>15</v>
      </c>
      <c r="BA13" s="140" t="s">
        <v>178</v>
      </c>
      <c r="BB13" s="165">
        <f>IF(BA13="Completa",10,IF(BA13="Incompleta",5,0))</f>
        <v>10</v>
      </c>
      <c r="BC13" s="165">
        <f>BB13+AZ13+AX13+AV13+AT13+AR13+AP13</f>
        <v>100</v>
      </c>
      <c r="BD13" s="174" t="str">
        <f>IF(BC13&gt;95,"FUERTE",IF(AND(BC13&lt;95.01,BC13&gt;85.02),"MODERADO",IF(AND(BC13&lt;85.01,BC13&gt;1),"DEBIL","ESTABLECER CONTROL")))</f>
        <v>FUERTE</v>
      </c>
      <c r="BE13" s="425">
        <f>AVERAGE(BC13:BC15)</f>
        <v>66.666666666666671</v>
      </c>
      <c r="BF13" s="422" t="str">
        <f>IF(BE13&gt;95,"FUERTE",IF(AND(BE13&lt;95.01,BE13&gt;85.02),"MODERADO",IF(AND(BE13&lt;85.01,BE13&gt;1),"DEBIL","0")))</f>
        <v>DEBIL</v>
      </c>
      <c r="BG13" s="42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21" t="str">
        <f>AK13</f>
        <v>CATASTRÓFICO</v>
      </c>
      <c r="BI13" s="421" t="s">
        <v>545</v>
      </c>
      <c r="BJ13" s="437" t="s">
        <v>280</v>
      </c>
      <c r="BK13" s="548" t="s">
        <v>726</v>
      </c>
      <c r="BL13" s="548" t="s">
        <v>725</v>
      </c>
      <c r="BM13" s="537">
        <v>46174</v>
      </c>
      <c r="BN13" s="752">
        <v>46371</v>
      </c>
      <c r="BO13" s="748" t="s">
        <v>727</v>
      </c>
      <c r="BP13" s="804">
        <v>46142</v>
      </c>
      <c r="BQ13" s="390" t="s">
        <v>798</v>
      </c>
      <c r="BR13" s="539" t="s">
        <v>799</v>
      </c>
    </row>
    <row r="14" spans="1:70" ht="57.95" customHeight="1">
      <c r="A14" s="508"/>
      <c r="B14" s="514"/>
      <c r="C14" s="466"/>
      <c r="D14" s="745"/>
      <c r="E14" s="403"/>
      <c r="F14" s="394"/>
      <c r="G14" s="403"/>
      <c r="H14" s="394"/>
      <c r="I14" s="403"/>
      <c r="J14" s="397"/>
      <c r="K14" s="403"/>
      <c r="L14" s="400"/>
      <c r="M14" s="400"/>
      <c r="N14" s="388"/>
      <c r="O14" s="449"/>
      <c r="P14" s="388"/>
      <c r="Q14" s="391"/>
      <c r="R14" s="391"/>
      <c r="S14" s="391"/>
      <c r="T14" s="391"/>
      <c r="U14" s="391"/>
      <c r="V14" s="391"/>
      <c r="W14" s="391"/>
      <c r="X14" s="391"/>
      <c r="Y14" s="391"/>
      <c r="Z14" s="391"/>
      <c r="AA14" s="391"/>
      <c r="AB14" s="391"/>
      <c r="AC14" s="391"/>
      <c r="AD14" s="391"/>
      <c r="AE14" s="391"/>
      <c r="AF14" s="391"/>
      <c r="AG14" s="391"/>
      <c r="AH14" s="391"/>
      <c r="AI14" s="391"/>
      <c r="AJ14" s="391"/>
      <c r="AK14" s="482"/>
      <c r="AL14" s="479"/>
      <c r="AM14" s="750" t="s">
        <v>728</v>
      </c>
      <c r="AN14" s="750" t="s">
        <v>725</v>
      </c>
      <c r="AO14" s="405" t="s">
        <v>172</v>
      </c>
      <c r="AP14" s="132">
        <f t="shared" ref="AP14:AP18" si="1">IF(AO14="Asignado",15,0)</f>
        <v>15</v>
      </c>
      <c r="AQ14" s="405" t="s">
        <v>173</v>
      </c>
      <c r="AR14" s="132">
        <f t="shared" ref="AR14:AR18" si="2">IF(AQ14="adecuado",15,0)</f>
        <v>15</v>
      </c>
      <c r="AS14" s="405" t="s">
        <v>174</v>
      </c>
      <c r="AT14" s="132">
        <f t="shared" ref="AT14:AT15" si="3">IF(AS14="Oportuna",15,0)</f>
        <v>15</v>
      </c>
      <c r="AU14" s="405" t="s">
        <v>175</v>
      </c>
      <c r="AV14" s="132">
        <f t="shared" ref="AV14:AV15" si="4">IF(AU14="Prevenir",15,IF(AU14="Detectar",10,0))</f>
        <v>15</v>
      </c>
      <c r="AW14" s="405" t="s">
        <v>176</v>
      </c>
      <c r="AX14" s="132">
        <f t="shared" ref="AX14:AX18" si="5">IF(AW14="Confiable",15,0)</f>
        <v>15</v>
      </c>
      <c r="AY14" s="405" t="s">
        <v>177</v>
      </c>
      <c r="AZ14" s="132">
        <f t="shared" ref="AZ14:AZ18" si="6">IF(AY14="Se investigan y resuelven oportunamente",15,0)</f>
        <v>15</v>
      </c>
      <c r="BA14" s="405" t="s">
        <v>178</v>
      </c>
      <c r="BB14" s="132">
        <f t="shared" ref="BB14:BB18" si="7">IF(BA14="Completa",10,IF(BA14="Incompleta",5,0))</f>
        <v>10</v>
      </c>
      <c r="BC14" s="132">
        <f t="shared" ref="BC14:BC18" si="8">BB14+AZ14+AX14+AV14+AT14+AR14+AP14</f>
        <v>100</v>
      </c>
      <c r="BD14" s="571" t="str">
        <f>IF(BC14&gt;95,"FUERTE",IF(AND(BC14&lt;95.01,BC14&gt;85.02),"MODERADO",IF(AND(BC14&lt;85.01,BC14&gt;1),"DEBIL","ESTABLECER CONTROL")))</f>
        <v>FUERTE</v>
      </c>
      <c r="BE14" s="425"/>
      <c r="BF14" s="422"/>
      <c r="BG14" s="422"/>
      <c r="BH14" s="422"/>
      <c r="BI14" s="438"/>
      <c r="BJ14" s="391"/>
      <c r="BK14" s="549"/>
      <c r="BL14" s="549"/>
      <c r="BM14" s="577"/>
      <c r="BN14" s="753"/>
      <c r="BO14" s="749"/>
      <c r="BP14" s="391"/>
      <c r="BQ14" s="391"/>
      <c r="BR14" s="576"/>
    </row>
    <row r="15" spans="1:70" ht="50.1" customHeight="1" thickBot="1">
      <c r="A15" s="508"/>
      <c r="B15" s="514"/>
      <c r="C15" s="467"/>
      <c r="D15" s="746"/>
      <c r="E15" s="404"/>
      <c r="F15" s="395"/>
      <c r="G15" s="404"/>
      <c r="H15" s="395"/>
      <c r="I15" s="404"/>
      <c r="J15" s="398"/>
      <c r="K15" s="404"/>
      <c r="L15" s="401"/>
      <c r="M15" s="401"/>
      <c r="N15" s="389"/>
      <c r="O15" s="450"/>
      <c r="P15" s="389"/>
      <c r="Q15" s="405"/>
      <c r="R15" s="405"/>
      <c r="S15" s="405"/>
      <c r="T15" s="405"/>
      <c r="U15" s="405"/>
      <c r="V15" s="405"/>
      <c r="W15" s="405"/>
      <c r="X15" s="405"/>
      <c r="Y15" s="405"/>
      <c r="Z15" s="405"/>
      <c r="AA15" s="405"/>
      <c r="AB15" s="405"/>
      <c r="AC15" s="405"/>
      <c r="AD15" s="405"/>
      <c r="AE15" s="405"/>
      <c r="AF15" s="405"/>
      <c r="AG15" s="405"/>
      <c r="AH15" s="405"/>
      <c r="AI15" s="405"/>
      <c r="AJ15" s="392"/>
      <c r="AK15" s="483"/>
      <c r="AL15" s="480"/>
      <c r="AM15" s="751"/>
      <c r="AN15" s="751"/>
      <c r="AO15" s="391"/>
      <c r="AP15" s="221">
        <f t="shared" si="1"/>
        <v>0</v>
      </c>
      <c r="AQ15" s="391"/>
      <c r="AR15" s="221">
        <f t="shared" si="2"/>
        <v>0</v>
      </c>
      <c r="AS15" s="391"/>
      <c r="AT15" s="221">
        <f t="shared" si="3"/>
        <v>0</v>
      </c>
      <c r="AU15" s="391"/>
      <c r="AV15" s="221">
        <f t="shared" si="4"/>
        <v>0</v>
      </c>
      <c r="AW15" s="391"/>
      <c r="AX15" s="221">
        <f t="shared" si="5"/>
        <v>0</v>
      </c>
      <c r="AY15" s="391"/>
      <c r="AZ15" s="221">
        <f t="shared" si="6"/>
        <v>0</v>
      </c>
      <c r="BA15" s="391"/>
      <c r="BB15" s="221">
        <f t="shared" si="7"/>
        <v>0</v>
      </c>
      <c r="BC15" s="221">
        <f t="shared" si="8"/>
        <v>0</v>
      </c>
      <c r="BD15" s="747"/>
      <c r="BE15" s="425"/>
      <c r="BF15" s="422"/>
      <c r="BG15" s="422"/>
      <c r="BH15" s="422"/>
      <c r="BI15" s="438"/>
      <c r="BJ15" s="391"/>
      <c r="BK15" s="549"/>
      <c r="BL15" s="549"/>
      <c r="BM15" s="577"/>
      <c r="BN15" s="753"/>
      <c r="BO15" s="749"/>
      <c r="BP15" s="391"/>
      <c r="BQ15" s="391"/>
      <c r="BR15" s="576"/>
    </row>
    <row r="16" spans="1:70" ht="65.25" customHeight="1">
      <c r="A16" s="508"/>
      <c r="B16" s="514"/>
      <c r="C16" s="465" t="s">
        <v>541</v>
      </c>
      <c r="D16" s="744" t="s">
        <v>729</v>
      </c>
      <c r="E16" s="402" t="s">
        <v>179</v>
      </c>
      <c r="F16" s="393"/>
      <c r="G16" s="402" t="s">
        <v>179</v>
      </c>
      <c r="H16" s="393"/>
      <c r="I16" s="402" t="s">
        <v>179</v>
      </c>
      <c r="J16" s="393"/>
      <c r="K16" s="402" t="s">
        <v>179</v>
      </c>
      <c r="L16" s="399">
        <f t="shared" ref="L16" si="9">IF(K16="SI",25%,0%)</f>
        <v>0.25</v>
      </c>
      <c r="M16" s="399">
        <f t="shared" ref="M16" si="10">F16+H16+J16+L16</f>
        <v>0.25</v>
      </c>
      <c r="N16" s="387" t="s">
        <v>478</v>
      </c>
      <c r="O16" s="448" t="str">
        <f>+IF(N16="NO SE HA PRESENTADO EN LOS UlTIMOS 5 AÑOS","RARA VEZ",IF(N16="AL MENOS 1 VEZ EN LOS ULTIMOS 5 AÑOS","IMPROBABLE",IF(N16="AL MENOS 1 VEZ EN LOS ULTIMOS 2 AÑOS","POSIBLE",IF(N16="AL MENOS 1 VEZ EN EL ULTIMO AÑO","PROBABLE",IF(N16="MAS DE 1 VEZ AL AÑO","CASI SEGURO","ERROR")))))</f>
        <v>RARA VEZ</v>
      </c>
      <c r="P16" s="387" t="str">
        <f t="shared" ref="P16" si="11">+IF(O16="RARA VEZ","20%",IF(O16="IMPROBABLE","40%",IF(O16="POSIBLE","60%",IF(O16="PROBABLE","80%",IF(O16="CASI SEGURO","100%","ERROR")))))</f>
        <v>20%</v>
      </c>
      <c r="Q16" s="387" t="s">
        <v>179</v>
      </c>
      <c r="R16" s="387" t="s">
        <v>179</v>
      </c>
      <c r="S16" s="387" t="s">
        <v>179</v>
      </c>
      <c r="T16" s="387" t="s">
        <v>179</v>
      </c>
      <c r="U16" s="387" t="s">
        <v>179</v>
      </c>
      <c r="V16" s="387" t="s">
        <v>179</v>
      </c>
      <c r="W16" s="387" t="s">
        <v>179</v>
      </c>
      <c r="X16" s="387" t="s">
        <v>179</v>
      </c>
      <c r="Y16" s="387" t="s">
        <v>179</v>
      </c>
      <c r="Z16" s="387" t="s">
        <v>179</v>
      </c>
      <c r="AA16" s="387" t="s">
        <v>179</v>
      </c>
      <c r="AB16" s="387" t="s">
        <v>179</v>
      </c>
      <c r="AC16" s="387" t="s">
        <v>179</v>
      </c>
      <c r="AD16" s="387" t="s">
        <v>179</v>
      </c>
      <c r="AE16" s="387" t="s">
        <v>179</v>
      </c>
      <c r="AF16" s="387" t="s">
        <v>189</v>
      </c>
      <c r="AG16" s="387" t="s">
        <v>179</v>
      </c>
      <c r="AH16" s="387" t="s">
        <v>179</v>
      </c>
      <c r="AI16" s="387" t="s">
        <v>189</v>
      </c>
      <c r="AJ16" s="390">
        <f t="shared" ref="AJ16" si="12">COUNTIF(Q16:AI18,"SI")</f>
        <v>17</v>
      </c>
      <c r="AK16" s="529" t="str">
        <f t="shared" ref="AK16" si="13">+IF(AND(AJ16&gt;0,AJ16&lt;6),"MODERADO",IF(AJ16&gt;=12,"CATASTRÓFICO",IF(AND(AJ16&gt;5,AJ16&lt;12),"MAYOR","")))</f>
        <v>CATASTRÓFICO</v>
      </c>
      <c r="AL16" s="530" t="str">
        <f>+IF((O16="RARA VEZ")*AND(AK16="MODERADO"),"MODERADO",IF((O16="RARA VEZ")*AND(AK16="MAYOR"),"ALTO",IF((O16="RARA VEZ")*AND(AK16="CATASTRÓFICO"),"EXTREMO",IF((O16="IMPROBABLE")*AND(AK16="MODERADO"),"MODERADO",IF((O16="IMPROBABLE")*AND(AK16="MAYOR"),"ALTO",IF((O16="IMPROBABLE")*AND(AK16="CATASTRÓFICO"),"EXTREMO",IF((O16="POSIBLE")*AND(AK16="MODERADO"),"ALTO",IF((O16="POSIBLE")*AND(AK16="MAYOR"),"EXTREMO",IF((O16="POSIBLE")*AND(AK16="CATASTRÓFICO"),"EXTREMO",IF((O16="PROBABLE")*AND(AK16="MODERADO"),"ALTO",IF((O16="PROBABLE")*AND(AK16="MAYOR"),"EXTREMO",IF((O16="PROBABLE")*AND(AK16="CATASTRÓFICO"),"EXTREMO",IF((O16="CASI SEGURO")*AND(AK16="MODERADO"),"EXTREMO",IF((O16="CASI SEGURO")*AND(AK16="MAYOR"),"EXTREMO",IF((O16="CASI SEGURO")*AND(AK16="CATASTRÓFICO"),"EXTREMO","ERROR")))))))))))))))</f>
        <v>EXTREMO</v>
      </c>
      <c r="AM16" s="330" t="s">
        <v>730</v>
      </c>
      <c r="AN16" s="331" t="s">
        <v>725</v>
      </c>
      <c r="AO16" s="180" t="s">
        <v>172</v>
      </c>
      <c r="AP16" s="65">
        <f t="shared" si="1"/>
        <v>15</v>
      </c>
      <c r="AQ16" s="180" t="s">
        <v>173</v>
      </c>
      <c r="AR16" s="65">
        <f t="shared" si="2"/>
        <v>15</v>
      </c>
      <c r="AS16" s="180" t="s">
        <v>174</v>
      </c>
      <c r="AT16" s="65">
        <f>IF(AS16="Oportuna",15,0)</f>
        <v>15</v>
      </c>
      <c r="AU16" s="180" t="s">
        <v>175</v>
      </c>
      <c r="AV16" s="65">
        <f>IF(AU16="Prevenir",15,IF(AU16="Detectar",10,0))</f>
        <v>15</v>
      </c>
      <c r="AW16" s="180" t="s">
        <v>176</v>
      </c>
      <c r="AX16" s="65">
        <f t="shared" si="5"/>
        <v>15</v>
      </c>
      <c r="AY16" s="180" t="s">
        <v>177</v>
      </c>
      <c r="AZ16" s="65">
        <f t="shared" si="6"/>
        <v>15</v>
      </c>
      <c r="BA16" s="180" t="s">
        <v>178</v>
      </c>
      <c r="BB16" s="65">
        <f t="shared" si="7"/>
        <v>10</v>
      </c>
      <c r="BC16" s="65">
        <f t="shared" si="8"/>
        <v>100</v>
      </c>
      <c r="BD16" s="241" t="str">
        <f t="shared" ref="BD16:BD17" si="14">IF(BC16&gt;95,"FUERTE",IF(AND(BC16&lt;95.01,BC16&gt;85.02),"MODERADO",IF(AND(BC16&lt;85.01,BC16&gt;1),"DEBIL","ESTABLECER CONTROL")))</f>
        <v>FUERTE</v>
      </c>
      <c r="BE16" s="511">
        <f t="shared" ref="BE16" si="15">AVERAGE(BC16:BC18)</f>
        <v>66.666666666666671</v>
      </c>
      <c r="BF16" s="424" t="str">
        <f t="shared" ref="BF16" si="16">IF(BE16&gt;95,"FUERTE",IF(AND(BE16&lt;95.01,BE16&gt;85.02),"MODERADO",IF(AND(BE16&lt;85.01,BE16&gt;1),"DEBIL","0")))</f>
        <v>DEBIL</v>
      </c>
      <c r="BG16" s="424" t="str">
        <f t="shared" ref="BG16" si="17">IF(AND(O16="RARA VEZ",BF16="FUERTE"),"RARA VEZ",IF(AND(O16="RARA VEZ",BF16="MODERADO"),"RARA VEZ",IF(AND(O16="IMPROBABLE",BF16="FUERTE"),"RARA VEZ",IF(AND(O16="IMPROBABLE",BF16="MODERADO"),"RARA VEZ",IF(AND(O16="POSIBLE",BF16="FUERTE"),"RARA VEZ",IF(AND(O16="POSIBLE",BF16="MODERADO"),"IMPROBABLE",IF(AND(O16="PROBABLE",BF16="FUERTE"),"IMPROBABLE",IF(AND(O16="PROBABLE",BF16="MODERADO"),"POSIBLE",IF(AND(O16="CASI SEGURO",BF16="FUERTE"),"POSIBLE",IF(AND(O16="CASI SEGURO",BF16="MODERADO"),"PROBABLE",IF(BF16="DEBIL",O16,"ERROR")))))))))))</f>
        <v>RARA VEZ</v>
      </c>
      <c r="BH16" s="421" t="str">
        <f t="shared" ref="BH16" si="18">AK16</f>
        <v>CATASTRÓFICO</v>
      </c>
      <c r="BI16" s="421" t="s">
        <v>545</v>
      </c>
      <c r="BJ16" s="437" t="s">
        <v>280</v>
      </c>
      <c r="BK16" s="548" t="s">
        <v>731</v>
      </c>
      <c r="BL16" s="548" t="s">
        <v>725</v>
      </c>
      <c r="BM16" s="537">
        <v>46174</v>
      </c>
      <c r="BN16" s="752">
        <v>46371</v>
      </c>
      <c r="BO16" s="748" t="s">
        <v>732</v>
      </c>
      <c r="BP16" s="804">
        <v>46142</v>
      </c>
      <c r="BQ16" s="390" t="s">
        <v>797</v>
      </c>
      <c r="BR16" s="539" t="s">
        <v>799</v>
      </c>
    </row>
    <row r="17" spans="1:70" ht="50.1" customHeight="1">
      <c r="A17" s="508"/>
      <c r="B17" s="514"/>
      <c r="C17" s="466"/>
      <c r="D17" s="745"/>
      <c r="E17" s="403"/>
      <c r="F17" s="394"/>
      <c r="G17" s="403"/>
      <c r="H17" s="394"/>
      <c r="I17" s="403"/>
      <c r="J17" s="394"/>
      <c r="K17" s="403"/>
      <c r="L17" s="400"/>
      <c r="M17" s="400"/>
      <c r="N17" s="388"/>
      <c r="O17" s="449"/>
      <c r="P17" s="388"/>
      <c r="Q17" s="391"/>
      <c r="R17" s="391"/>
      <c r="S17" s="391"/>
      <c r="T17" s="391"/>
      <c r="U17" s="391"/>
      <c r="V17" s="391"/>
      <c r="W17" s="391"/>
      <c r="X17" s="391"/>
      <c r="Y17" s="391"/>
      <c r="Z17" s="391"/>
      <c r="AA17" s="391"/>
      <c r="AB17" s="391"/>
      <c r="AC17" s="391"/>
      <c r="AD17" s="391"/>
      <c r="AE17" s="391"/>
      <c r="AF17" s="391"/>
      <c r="AG17" s="391"/>
      <c r="AH17" s="391"/>
      <c r="AI17" s="391"/>
      <c r="AJ17" s="391"/>
      <c r="AK17" s="482"/>
      <c r="AL17" s="479"/>
      <c r="AM17" s="754" t="s">
        <v>728</v>
      </c>
      <c r="AN17" s="549" t="s">
        <v>725</v>
      </c>
      <c r="AO17" s="405" t="s">
        <v>172</v>
      </c>
      <c r="AP17" s="15">
        <f t="shared" si="1"/>
        <v>15</v>
      </c>
      <c r="AQ17" s="405" t="s">
        <v>173</v>
      </c>
      <c r="AR17" s="15">
        <f t="shared" si="2"/>
        <v>15</v>
      </c>
      <c r="AS17" s="405" t="s">
        <v>174</v>
      </c>
      <c r="AT17" s="15">
        <f t="shared" ref="AT17:AT18" si="19">IF(AS17="Oportuna",15,0)</f>
        <v>15</v>
      </c>
      <c r="AU17" s="405" t="s">
        <v>175</v>
      </c>
      <c r="AV17" s="15">
        <f t="shared" ref="AV17:AV18" si="20">IF(AU17="Prevenir",15,IF(AU17="Detectar",10,0))</f>
        <v>15</v>
      </c>
      <c r="AW17" s="405" t="s">
        <v>176</v>
      </c>
      <c r="AX17" s="15">
        <f t="shared" si="5"/>
        <v>15</v>
      </c>
      <c r="AY17" s="405" t="s">
        <v>177</v>
      </c>
      <c r="AZ17" s="15">
        <f t="shared" si="6"/>
        <v>15</v>
      </c>
      <c r="BA17" s="405" t="s">
        <v>178</v>
      </c>
      <c r="BB17" s="15">
        <f t="shared" si="7"/>
        <v>10</v>
      </c>
      <c r="BC17" s="15">
        <f t="shared" si="8"/>
        <v>100</v>
      </c>
      <c r="BD17" s="571" t="str">
        <f t="shared" si="14"/>
        <v>FUERTE</v>
      </c>
      <c r="BE17" s="425"/>
      <c r="BF17" s="422"/>
      <c r="BG17" s="422"/>
      <c r="BH17" s="422"/>
      <c r="BI17" s="438"/>
      <c r="BJ17" s="391"/>
      <c r="BK17" s="549"/>
      <c r="BL17" s="549"/>
      <c r="BM17" s="577"/>
      <c r="BN17" s="753"/>
      <c r="BO17" s="749"/>
      <c r="BP17" s="391"/>
      <c r="BQ17" s="391"/>
      <c r="BR17" s="576"/>
    </row>
    <row r="18" spans="1:70" ht="50.1" customHeight="1" thickBot="1">
      <c r="A18" s="508"/>
      <c r="B18" s="515"/>
      <c r="C18" s="467"/>
      <c r="D18" s="746"/>
      <c r="E18" s="404"/>
      <c r="F18" s="395"/>
      <c r="G18" s="404"/>
      <c r="H18" s="395"/>
      <c r="I18" s="404"/>
      <c r="J18" s="395"/>
      <c r="K18" s="404"/>
      <c r="L18" s="401"/>
      <c r="M18" s="401"/>
      <c r="N18" s="389"/>
      <c r="O18" s="450"/>
      <c r="P18" s="389"/>
      <c r="Q18" s="389"/>
      <c r="R18" s="389"/>
      <c r="S18" s="389"/>
      <c r="T18" s="389"/>
      <c r="U18" s="389"/>
      <c r="V18" s="389"/>
      <c r="W18" s="389"/>
      <c r="X18" s="389"/>
      <c r="Y18" s="389"/>
      <c r="Z18" s="389"/>
      <c r="AA18" s="389"/>
      <c r="AB18" s="389"/>
      <c r="AC18" s="389"/>
      <c r="AD18" s="389"/>
      <c r="AE18" s="389"/>
      <c r="AF18" s="389"/>
      <c r="AG18" s="389"/>
      <c r="AH18" s="389"/>
      <c r="AI18" s="389"/>
      <c r="AJ18" s="392"/>
      <c r="AK18" s="483"/>
      <c r="AL18" s="480"/>
      <c r="AM18" s="755"/>
      <c r="AN18" s="550"/>
      <c r="AO18" s="392"/>
      <c r="AP18" s="64">
        <f t="shared" si="1"/>
        <v>0</v>
      </c>
      <c r="AQ18" s="392"/>
      <c r="AR18" s="64">
        <f t="shared" si="2"/>
        <v>0</v>
      </c>
      <c r="AS18" s="392"/>
      <c r="AT18" s="64">
        <f t="shared" si="19"/>
        <v>0</v>
      </c>
      <c r="AU18" s="392"/>
      <c r="AV18" s="64">
        <f t="shared" si="20"/>
        <v>0</v>
      </c>
      <c r="AW18" s="392"/>
      <c r="AX18" s="64">
        <f t="shared" si="5"/>
        <v>0</v>
      </c>
      <c r="AY18" s="392"/>
      <c r="AZ18" s="64">
        <f t="shared" si="6"/>
        <v>0</v>
      </c>
      <c r="BA18" s="392"/>
      <c r="BB18" s="64">
        <f t="shared" si="7"/>
        <v>0</v>
      </c>
      <c r="BC18" s="64">
        <f t="shared" si="8"/>
        <v>0</v>
      </c>
      <c r="BD18" s="572"/>
      <c r="BE18" s="426"/>
      <c r="BF18" s="423"/>
      <c r="BG18" s="423"/>
      <c r="BH18" s="423"/>
      <c r="BI18" s="438"/>
      <c r="BJ18" s="392"/>
      <c r="BK18" s="550"/>
      <c r="BL18" s="550"/>
      <c r="BM18" s="420"/>
      <c r="BN18" s="756"/>
      <c r="BO18" s="757"/>
      <c r="BP18" s="392"/>
      <c r="BQ18" s="392"/>
      <c r="BR18" s="434"/>
    </row>
    <row r="19" spans="1:70" s="13" customFormat="1">
      <c r="A19" s="10"/>
      <c r="B19" s="10"/>
      <c r="I19" s="10"/>
      <c r="K19" s="10"/>
      <c r="N19" s="10"/>
      <c r="O19" s="47"/>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row>
    <row r="20" spans="1:70" s="13" customFormat="1">
      <c r="A20" s="10"/>
      <c r="B20" s="10"/>
      <c r="I20" s="10"/>
      <c r="K20" s="10"/>
      <c r="N20" s="10"/>
      <c r="O20" s="47"/>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row>
    <row r="21" spans="1:70" s="13" customFormat="1">
      <c r="A21" s="10"/>
      <c r="B21" s="10"/>
      <c r="I21" s="10"/>
      <c r="K21" s="10"/>
      <c r="N21" s="10"/>
      <c r="O21" s="47"/>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row>
    <row r="22" spans="1:70" s="13" customFormat="1">
      <c r="A22" s="10"/>
      <c r="B22" s="10"/>
      <c r="I22" s="10"/>
      <c r="K22" s="10"/>
      <c r="N22" s="10"/>
      <c r="O22" s="47"/>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row>
    <row r="23" spans="1:70" s="13" customFormat="1">
      <c r="A23" s="10"/>
      <c r="B23" s="10"/>
      <c r="I23" s="10"/>
      <c r="K23" s="10"/>
      <c r="N23" s="10"/>
      <c r="O23" s="47"/>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row>
    <row r="24" spans="1:70" s="13" customFormat="1">
      <c r="A24" s="10"/>
      <c r="B24" s="10"/>
      <c r="I24" s="10"/>
      <c r="K24" s="10"/>
      <c r="N24" s="10"/>
      <c r="O24" s="47"/>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row>
    <row r="25" spans="1:70" s="13" customFormat="1">
      <c r="A25" s="10"/>
      <c r="B25" s="10"/>
      <c r="I25" s="10"/>
      <c r="K25" s="10"/>
      <c r="N25" s="10"/>
      <c r="O25" s="47"/>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row>
    <row r="26" spans="1:70" s="13" customFormat="1">
      <c r="A26" s="10"/>
      <c r="B26" s="10"/>
      <c r="I26" s="10"/>
      <c r="K26" s="10"/>
      <c r="N26" s="10"/>
      <c r="O26" s="47"/>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row>
    <row r="27" spans="1:70" s="13" customFormat="1">
      <c r="A27" s="10"/>
      <c r="B27" s="10"/>
      <c r="I27" s="10"/>
      <c r="K27" s="10"/>
      <c r="N27" s="10"/>
      <c r="O27" s="47"/>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row>
    <row r="28" spans="1:70" s="13" customFormat="1">
      <c r="A28" s="10"/>
      <c r="B28" s="10"/>
      <c r="I28" s="10"/>
      <c r="K28" s="10"/>
      <c r="N28" s="10"/>
      <c r="O28" s="47"/>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row>
    <row r="29" spans="1:70" s="13" customFormat="1">
      <c r="A29" s="10"/>
      <c r="B29" s="10"/>
      <c r="I29" s="10"/>
      <c r="K29" s="10"/>
      <c r="N29" s="10"/>
      <c r="O29" s="47"/>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row>
    <row r="30" spans="1:70" s="13" customFormat="1">
      <c r="A30" s="10"/>
      <c r="B30" s="10"/>
      <c r="I30" s="10"/>
      <c r="K30" s="10"/>
      <c r="N30" s="10"/>
      <c r="O30" s="47"/>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row>
    <row r="31" spans="1:70" s="13" customFormat="1">
      <c r="A31" s="10"/>
      <c r="B31" s="10"/>
      <c r="I31" s="10"/>
      <c r="K31" s="10"/>
      <c r="N31" s="10"/>
      <c r="O31" s="47"/>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row>
    <row r="32" spans="1:70" s="13" customFormat="1">
      <c r="A32" s="10"/>
      <c r="B32" s="10"/>
      <c r="I32" s="10"/>
      <c r="K32" s="10"/>
      <c r="N32" s="10"/>
      <c r="O32" s="47"/>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row>
    <row r="33" spans="1:70" s="13" customFormat="1">
      <c r="A33" s="10"/>
      <c r="B33" s="10"/>
      <c r="I33" s="10"/>
      <c r="K33" s="10"/>
      <c r="N33" s="10"/>
      <c r="O33" s="47"/>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row>
    <row r="34" spans="1:70" s="13" customFormat="1">
      <c r="A34" s="10"/>
      <c r="B34" s="10"/>
      <c r="I34" s="10"/>
      <c r="K34" s="10"/>
      <c r="N34" s="10"/>
      <c r="O34" s="47"/>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row>
    <row r="35" spans="1:70" s="13" customFormat="1">
      <c r="A35" s="10"/>
      <c r="B35" s="10"/>
      <c r="I35" s="10"/>
      <c r="K35" s="10"/>
      <c r="N35" s="10"/>
      <c r="O35" s="47"/>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row>
    <row r="36" spans="1:70" s="13" customFormat="1">
      <c r="A36" s="10"/>
      <c r="B36" s="10"/>
      <c r="I36" s="10"/>
      <c r="K36" s="10"/>
      <c r="N36" s="10"/>
      <c r="O36" s="47"/>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row>
    <row r="37" spans="1:70" s="13" customFormat="1">
      <c r="A37" s="10"/>
      <c r="B37" s="10"/>
      <c r="I37" s="10"/>
      <c r="K37" s="10"/>
      <c r="N37" s="10"/>
      <c r="O37" s="47"/>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row>
    <row r="38" spans="1:70" s="13" customFormat="1">
      <c r="A38" s="10"/>
      <c r="B38" s="10"/>
      <c r="I38" s="10"/>
      <c r="K38" s="10"/>
      <c r="N38" s="10"/>
      <c r="O38" s="47"/>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row>
    <row r="39" spans="1:70" s="13" customFormat="1">
      <c r="A39" s="10"/>
      <c r="B39" s="10"/>
      <c r="I39" s="10"/>
      <c r="K39" s="10"/>
      <c r="N39" s="10"/>
      <c r="O39" s="47"/>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row>
    <row r="40" spans="1:70" s="13" customFormat="1">
      <c r="A40" s="10"/>
      <c r="B40" s="10"/>
      <c r="I40" s="10"/>
      <c r="K40" s="10"/>
      <c r="N40" s="10"/>
      <c r="O40" s="47"/>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row>
    <row r="41" spans="1:70" s="13" customFormat="1">
      <c r="A41" s="10"/>
      <c r="B41" s="10"/>
      <c r="I41" s="10"/>
      <c r="K41" s="10"/>
      <c r="N41" s="10"/>
      <c r="O41" s="47"/>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row>
    <row r="42" spans="1:70" s="13" customFormat="1">
      <c r="A42" s="10"/>
      <c r="B42" s="10"/>
      <c r="I42" s="10"/>
      <c r="K42" s="10"/>
      <c r="N42" s="10"/>
      <c r="O42" s="47"/>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row>
    <row r="43" spans="1:70" s="13" customFormat="1">
      <c r="A43" s="10"/>
      <c r="B43" s="10"/>
      <c r="I43" s="10"/>
      <c r="K43" s="10"/>
      <c r="N43" s="10"/>
      <c r="O43" s="47"/>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row>
    <row r="44" spans="1:70" s="13" customFormat="1">
      <c r="A44" s="10"/>
      <c r="B44" s="10"/>
      <c r="I44" s="10"/>
      <c r="K44" s="10"/>
      <c r="N44" s="10"/>
      <c r="O44" s="47"/>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row>
    <row r="45" spans="1:70" s="13" customFormat="1">
      <c r="A45" s="10"/>
      <c r="B45" s="10"/>
      <c r="I45" s="10"/>
      <c r="K45" s="10"/>
      <c r="N45" s="10"/>
      <c r="O45" s="47"/>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row>
    <row r="46" spans="1:70" s="13" customFormat="1">
      <c r="A46" s="10"/>
      <c r="B46" s="10"/>
      <c r="I46" s="10"/>
      <c r="K46" s="10"/>
      <c r="N46" s="10"/>
      <c r="O46" s="47"/>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row>
    <row r="47" spans="1:70" s="13" customFormat="1">
      <c r="A47" s="10"/>
      <c r="B47" s="10"/>
      <c r="I47" s="10"/>
      <c r="K47" s="10"/>
      <c r="N47" s="10"/>
      <c r="O47" s="47"/>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row>
    <row r="48" spans="1:70" s="13" customFormat="1">
      <c r="A48" s="10"/>
      <c r="B48" s="10"/>
      <c r="I48" s="10"/>
      <c r="K48" s="10"/>
      <c r="N48" s="10"/>
      <c r="O48" s="47"/>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row>
    <row r="49" spans="1:70" s="13" customFormat="1">
      <c r="A49" s="10"/>
      <c r="B49" s="10"/>
      <c r="I49" s="10"/>
      <c r="K49" s="10"/>
      <c r="N49" s="10"/>
      <c r="O49" s="47"/>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row>
    <row r="50" spans="1:70" s="13" customFormat="1">
      <c r="A50" s="10"/>
      <c r="B50" s="10"/>
      <c r="I50" s="10"/>
      <c r="K50" s="10"/>
      <c r="N50" s="10"/>
      <c r="O50" s="47"/>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row>
    <row r="51" spans="1:70" s="13" customFormat="1">
      <c r="A51" s="10"/>
      <c r="B51" s="10"/>
      <c r="I51" s="10"/>
      <c r="K51" s="10"/>
      <c r="N51" s="10"/>
      <c r="O51" s="47"/>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row>
    <row r="52" spans="1:70" s="13" customFormat="1">
      <c r="A52" s="10"/>
      <c r="B52" s="10"/>
      <c r="I52" s="10"/>
      <c r="K52" s="10"/>
      <c r="N52" s="10"/>
      <c r="O52" s="47"/>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row>
    <row r="53" spans="1:70" s="13" customFormat="1">
      <c r="A53" s="10"/>
      <c r="B53" s="10"/>
      <c r="I53" s="10"/>
      <c r="K53" s="10"/>
      <c r="N53" s="10"/>
      <c r="O53" s="47"/>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row>
    <row r="54" spans="1:70" s="13" customFormat="1">
      <c r="A54" s="10"/>
      <c r="B54" s="10"/>
      <c r="I54" s="10"/>
      <c r="K54" s="10"/>
      <c r="N54" s="10"/>
      <c r="O54" s="47"/>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row>
    <row r="55" spans="1:70" s="13" customFormat="1">
      <c r="A55" s="10"/>
      <c r="B55" s="10"/>
      <c r="I55" s="10"/>
      <c r="K55" s="10"/>
      <c r="N55" s="10"/>
      <c r="O55" s="47"/>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row>
    <row r="56" spans="1:70" s="13" customFormat="1">
      <c r="A56" s="10"/>
      <c r="B56" s="10"/>
      <c r="I56" s="10"/>
      <c r="K56" s="10"/>
      <c r="N56" s="10"/>
      <c r="O56" s="47"/>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row>
    <row r="57" spans="1:70" s="13" customFormat="1">
      <c r="A57" s="10"/>
      <c r="B57" s="10"/>
      <c r="I57" s="10"/>
      <c r="K57" s="10"/>
      <c r="N57" s="10"/>
      <c r="O57" s="47"/>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row>
    <row r="58" spans="1:70" s="13" customFormat="1">
      <c r="A58" s="10"/>
      <c r="B58" s="10"/>
      <c r="I58" s="10"/>
      <c r="K58" s="10"/>
      <c r="N58" s="10"/>
      <c r="O58" s="47"/>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row>
    <row r="59" spans="1:70" s="13" customFormat="1">
      <c r="A59" s="10"/>
      <c r="B59" s="10"/>
      <c r="I59" s="10"/>
      <c r="K59" s="10"/>
      <c r="N59" s="10"/>
      <c r="O59" s="47"/>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row>
    <row r="60" spans="1:70" s="13" customFormat="1">
      <c r="A60" s="10"/>
      <c r="B60" s="10"/>
      <c r="I60" s="10"/>
      <c r="K60" s="10"/>
      <c r="N60" s="10"/>
      <c r="O60" s="47"/>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row>
  </sheetData>
  <sheetProtection formatCells="0" formatRows="0"/>
  <dataConsolidate/>
  <mergeCells count="157">
    <mergeCell ref="BA17:BA18"/>
    <mergeCell ref="BD17:BD18"/>
    <mergeCell ref="BQ16:BQ18"/>
    <mergeCell ref="BR16:BR18"/>
    <mergeCell ref="AM17:AM18"/>
    <mergeCell ref="AN17:AN18"/>
    <mergeCell ref="AO17:AO18"/>
    <mergeCell ref="AQ17:AQ18"/>
    <mergeCell ref="AS17:AS18"/>
    <mergeCell ref="AU17:AU18"/>
    <mergeCell ref="AW17:AW18"/>
    <mergeCell ref="AY17:AY18"/>
    <mergeCell ref="BK16:BK18"/>
    <mergeCell ref="BL16:BL18"/>
    <mergeCell ref="BM16:BM18"/>
    <mergeCell ref="BN16:BN18"/>
    <mergeCell ref="BO16:BO18"/>
    <mergeCell ref="BP16:BP18"/>
    <mergeCell ref="BE16:BE18"/>
    <mergeCell ref="BF16:BF18"/>
    <mergeCell ref="BG16:BG18"/>
    <mergeCell ref="BH16:BH18"/>
    <mergeCell ref="BI16:BI18"/>
    <mergeCell ref="BJ16:BJ18"/>
    <mergeCell ref="AG16:AG18"/>
    <mergeCell ref="AH16:AH18"/>
    <mergeCell ref="AI16:AI18"/>
    <mergeCell ref="AJ16:AJ18"/>
    <mergeCell ref="AK16:AK18"/>
    <mergeCell ref="AL16:AL18"/>
    <mergeCell ref="AA16:AA18"/>
    <mergeCell ref="AB16:AB18"/>
    <mergeCell ref="AC16:AC18"/>
    <mergeCell ref="AD16:AD18"/>
    <mergeCell ref="AE16:AE18"/>
    <mergeCell ref="AF16:AF18"/>
    <mergeCell ref="U16:U18"/>
    <mergeCell ref="V16:V18"/>
    <mergeCell ref="W16:W18"/>
    <mergeCell ref="X16:X18"/>
    <mergeCell ref="Y16:Y18"/>
    <mergeCell ref="Z16:Z18"/>
    <mergeCell ref="O16:O18"/>
    <mergeCell ref="P16:P18"/>
    <mergeCell ref="Q16:Q18"/>
    <mergeCell ref="R16:R18"/>
    <mergeCell ref="S16:S18"/>
    <mergeCell ref="T16:T18"/>
    <mergeCell ref="I16:I18"/>
    <mergeCell ref="J16:J18"/>
    <mergeCell ref="K16:K18"/>
    <mergeCell ref="L16:L18"/>
    <mergeCell ref="M16:M18"/>
    <mergeCell ref="N16:N18"/>
    <mergeCell ref="C16:C18"/>
    <mergeCell ref="D16:D18"/>
    <mergeCell ref="E16:E18"/>
    <mergeCell ref="F16:F18"/>
    <mergeCell ref="G16:G18"/>
    <mergeCell ref="H16:H18"/>
    <mergeCell ref="BO13:BO15"/>
    <mergeCell ref="BP13:BP15"/>
    <mergeCell ref="BQ13:BQ15"/>
    <mergeCell ref="BR13:BR15"/>
    <mergeCell ref="AM14:AM15"/>
    <mergeCell ref="AN14:AN15"/>
    <mergeCell ref="AO14:AO15"/>
    <mergeCell ref="AQ14:AQ15"/>
    <mergeCell ref="AS14:AS15"/>
    <mergeCell ref="AU14:AU15"/>
    <mergeCell ref="BI13:BI15"/>
    <mergeCell ref="BJ13:BJ15"/>
    <mergeCell ref="BK13:BK15"/>
    <mergeCell ref="BL13:BL15"/>
    <mergeCell ref="BM13:BM15"/>
    <mergeCell ref="BN13:BN15"/>
    <mergeCell ref="AL13:AL15"/>
    <mergeCell ref="BE13:BE15"/>
    <mergeCell ref="BF13:BF15"/>
    <mergeCell ref="BG13:BG15"/>
    <mergeCell ref="BH13:BH15"/>
    <mergeCell ref="AW14:AW15"/>
    <mergeCell ref="AY14:AY15"/>
    <mergeCell ref="BA14:BA15"/>
    <mergeCell ref="BD14:BD15"/>
    <mergeCell ref="AI13:AI15"/>
    <mergeCell ref="AJ13:AJ15"/>
    <mergeCell ref="Y13:Y15"/>
    <mergeCell ref="Z13:Z15"/>
    <mergeCell ref="AA13:AA15"/>
    <mergeCell ref="AB13:AB15"/>
    <mergeCell ref="AC13:AC15"/>
    <mergeCell ref="AD13:AD15"/>
    <mergeCell ref="AK13:AK15"/>
    <mergeCell ref="H13:H15"/>
    <mergeCell ref="I13:I15"/>
    <mergeCell ref="J13:J15"/>
    <mergeCell ref="K13:K15"/>
    <mergeCell ref="L13:L15"/>
    <mergeCell ref="BO11:BO12"/>
    <mergeCell ref="BP11:BP12"/>
    <mergeCell ref="BQ11:BQ12"/>
    <mergeCell ref="S13:S15"/>
    <mergeCell ref="T13:T15"/>
    <mergeCell ref="U13:U15"/>
    <mergeCell ref="V13:V15"/>
    <mergeCell ref="W13:W15"/>
    <mergeCell ref="X13:X15"/>
    <mergeCell ref="M13:M15"/>
    <mergeCell ref="N13:N15"/>
    <mergeCell ref="O13:O15"/>
    <mergeCell ref="P13:P15"/>
    <mergeCell ref="Q13:Q15"/>
    <mergeCell ref="R13:R15"/>
    <mergeCell ref="AE13:AE15"/>
    <mergeCell ref="AF13:AF15"/>
    <mergeCell ref="AG13:AG15"/>
    <mergeCell ref="AH13:AH15"/>
    <mergeCell ref="BR11:BR12"/>
    <mergeCell ref="A13:A18"/>
    <mergeCell ref="B13:B18"/>
    <mergeCell ref="C13:C15"/>
    <mergeCell ref="D13:D15"/>
    <mergeCell ref="E13:E15"/>
    <mergeCell ref="F13:F15"/>
    <mergeCell ref="AL11:AL12"/>
    <mergeCell ref="AM11:AM12"/>
    <mergeCell ref="AN11:BF11"/>
    <mergeCell ref="BG11:BH11"/>
    <mergeCell ref="BJ11:BJ12"/>
    <mergeCell ref="BK11:BN11"/>
    <mergeCell ref="A10:A12"/>
    <mergeCell ref="B10:B12"/>
    <mergeCell ref="C10:C12"/>
    <mergeCell ref="D10:K10"/>
    <mergeCell ref="N10:BH10"/>
    <mergeCell ref="BJ10:BR10"/>
    <mergeCell ref="D11:D12"/>
    <mergeCell ref="E11:K11"/>
    <mergeCell ref="N11:P11"/>
    <mergeCell ref="Q11:AK11"/>
    <mergeCell ref="G13:G15"/>
    <mergeCell ref="A5:B5"/>
    <mergeCell ref="C5:D5"/>
    <mergeCell ref="E5:BR6"/>
    <mergeCell ref="A6:B6"/>
    <mergeCell ref="C6:D6"/>
    <mergeCell ref="A8:D8"/>
    <mergeCell ref="E8:I8"/>
    <mergeCell ref="A1:D4"/>
    <mergeCell ref="E1:BR2"/>
    <mergeCell ref="E3:AE3"/>
    <mergeCell ref="AF3:AW3"/>
    <mergeCell ref="AY3:BR3"/>
    <mergeCell ref="E4:AE4"/>
    <mergeCell ref="AF4:AW4"/>
    <mergeCell ref="AY4:BR4"/>
  </mergeCells>
  <conditionalFormatting sqref="D13:D18">
    <cfRule type="expression" dxfId="62" priority="6">
      <formula>M13&lt;100%</formula>
    </cfRule>
    <cfRule type="expression" dxfId="61" priority="7">
      <formula>M13&gt;=100%</formula>
    </cfRule>
  </conditionalFormatting>
  <conditionalFormatting sqref="N13:O13 N16:O16">
    <cfRule type="containsText" dxfId="60" priority="22" operator="containsText" text="RARA VEZ">
      <formula>NOT(ISERROR(SEARCH("RARA VEZ",N13)))</formula>
    </cfRule>
    <cfRule type="containsText" dxfId="59" priority="23" operator="containsText" text="IMPROBABLE">
      <formula>NOT(ISERROR(SEARCH("IMPROBABLE",N13)))</formula>
    </cfRule>
    <cfRule type="containsText" dxfId="58" priority="24" operator="containsText" text="POSIBLE">
      <formula>NOT(ISERROR(SEARCH("POSIBLE",N13)))</formula>
    </cfRule>
    <cfRule type="containsText" dxfId="57" priority="25" operator="containsText" text="PROBABLE">
      <formula>NOT(ISERROR(SEARCH("PROBABLE",N13)))</formula>
    </cfRule>
    <cfRule type="containsText" dxfId="56" priority="26" operator="containsText" text="CASI SEGURO">
      <formula>NOT(ISERROR(SEARCH("CASI SEGURO",N13)))</formula>
    </cfRule>
  </conditionalFormatting>
  <conditionalFormatting sqref="AK13:AK18">
    <cfRule type="containsText" dxfId="55" priority="27" operator="containsText" text="CATASTRÓFICO">
      <formula>NOT(ISERROR(SEARCH("CATASTRÓFICO",AK13)))</formula>
    </cfRule>
    <cfRule type="containsText" dxfId="54" priority="28" operator="containsText" text="MAYOR">
      <formula>NOT(ISERROR(SEARCH("MAYOR",AK13)))</formula>
    </cfRule>
    <cfRule type="containsText" dxfId="53" priority="29" operator="containsText" text="MODERADO">
      <formula>NOT(ISERROR(SEARCH("MODERADO",AK13)))</formula>
    </cfRule>
  </conditionalFormatting>
  <conditionalFormatting sqref="AL13 AL16">
    <cfRule type="containsText" dxfId="52" priority="18" operator="containsText" text="EXTREMO">
      <formula>NOT(ISERROR(SEARCH("EXTREMO",AL13)))</formula>
    </cfRule>
    <cfRule type="containsText" dxfId="51" priority="19" operator="containsText" text="ALTO">
      <formula>NOT(ISERROR(SEARCH("ALTO",AL13)))</formula>
    </cfRule>
    <cfRule type="containsText" dxfId="50" priority="20" operator="containsText" text="MODERADO">
      <formula>NOT(ISERROR(SEARCH("MODERADO",AL13)))</formula>
    </cfRule>
    <cfRule type="containsText" dxfId="49" priority="21" operator="containsText" text="BAJO">
      <formula>NOT(ISERROR(SEARCH("BAJO",AL13)))</formula>
    </cfRule>
  </conditionalFormatting>
  <conditionalFormatting sqref="BG13:BG18">
    <cfRule type="containsText" dxfId="48" priority="13" operator="containsText" text="CASI SEGURO">
      <formula>NOT(ISERROR(SEARCH("CASI SEGURO",BG13)))</formula>
    </cfRule>
    <cfRule type="containsText" dxfId="47" priority="14" operator="containsText" text="PROBABLE">
      <formula>NOT(ISERROR(SEARCH("PROBABLE",BG13)))</formula>
    </cfRule>
    <cfRule type="containsText" dxfId="46" priority="15" operator="containsText" text="POSIBLE">
      <formula>NOT(ISERROR(SEARCH("POSIBLE",BG13)))</formula>
    </cfRule>
    <cfRule type="containsText" dxfId="45" priority="16" operator="containsText" text="IMPROBABLE">
      <formula>NOT(ISERROR(SEARCH("IMPROBABLE",BG13)))</formula>
    </cfRule>
    <cfRule type="containsText" dxfId="44" priority="17" operator="containsText" text="RARA VEZ">
      <formula>NOT(ISERROR(SEARCH("RARA VEZ",BG13)))</formula>
    </cfRule>
  </conditionalFormatting>
  <conditionalFormatting sqref="BH13:BI13 BH14:BH18 BI16">
    <cfRule type="containsText" dxfId="43" priority="11" operator="containsText" text="MAYOR">
      <formula>NOT(ISERROR(SEARCH("MAYOR",BH13)))</formula>
    </cfRule>
    <cfRule type="containsText" dxfId="42" priority="12" operator="containsText" text="CATASTRÓFICO">
      <formula>NOT(ISERROR(SEARCH("CATASTRÓFICO",BH13)))</formula>
    </cfRule>
  </conditionalFormatting>
  <conditionalFormatting sqref="BH13:BI13 BI16 BH14:BH18">
    <cfRule type="containsText" dxfId="41" priority="10" operator="containsText" text="MODERADO">
      <formula>NOT(ISERROR(SEARCH("MODERADO",BH13)))</formula>
    </cfRule>
  </conditionalFormatting>
  <conditionalFormatting sqref="BI13:BI18">
    <cfRule type="containsText" dxfId="40" priority="1" operator="containsText" text="MODERADO">
      <formula>NOT(ISERROR(SEARCH("MODERADO",BI13)))</formula>
    </cfRule>
    <cfRule type="containsText" dxfId="39" priority="2" operator="containsText" text="ALTO">
      <formula>NOT(ISERROR(SEARCH("ALTO",BI13)))</formula>
    </cfRule>
    <cfRule type="containsText" dxfId="38" priority="3" operator="containsText" text="EXTREMO">
      <formula>NOT(ISERROR(SEARCH("EXTREMO",BI13)))</formula>
    </cfRule>
  </conditionalFormatting>
  <conditionalFormatting sqref="BM13">
    <cfRule type="expression" dxfId="37" priority="5">
      <formula>#REF!="DILIGENCIE EL PLAN DE ACCIÓN"</formula>
    </cfRule>
  </conditionalFormatting>
  <conditionalFormatting sqref="BM16">
    <cfRule type="expression" dxfId="36" priority="4">
      <formula>#REF!="DILIGENCIE EL PLAN DE ACCIÓN"</formula>
    </cfRule>
  </conditionalFormatting>
  <dataValidations count="4">
    <dataValidation type="list" allowBlank="1" showInputMessage="1" showErrorMessage="1" sqref="BI13:BI18" xr:uid="{00000000-0002-0000-1100-000000000000}">
      <formula1>"EXTREMO,ALTO,MODERADO"</formula1>
    </dataValidation>
    <dataValidation type="list" allowBlank="1" showInputMessage="1" showErrorMessage="1" sqref="E13:E18 G13:G18 I13:I18 K13:K18" xr:uid="{00000000-0002-0000-1100-000001000000}">
      <formula1>Acción</formula1>
    </dataValidation>
    <dataValidation type="list" allowBlank="1" showInputMessage="1" showErrorMessage="1" sqref="BJ13:BJ18" xr:uid="{00000000-0002-0000-1100-000002000000}">
      <formula1>TRATAMIENTOC</formula1>
    </dataValidation>
    <dataValidation type="list" allowBlank="1" showInputMessage="1" showErrorMessage="1" sqref="BR13 BR16" xr:uid="{00000000-0002-0000-1100-000003000000}">
      <formula1>"ABIERTA, CERRADA"</formula1>
    </dataValidation>
  </dataValidations>
  <pageMargins left="0.7" right="0.7" top="0.75" bottom="0.75" header="0.3" footer="0.3"/>
  <pageSetup paperSize="9" scale="10" orientation="portrait"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8">
    <tabColor rgb="FF00B050"/>
  </sheetPr>
  <dimension ref="A1:BR65"/>
  <sheetViews>
    <sheetView view="pageBreakPreview" topLeftCell="BH10" zoomScale="90" zoomScaleNormal="40" zoomScaleSheetLayoutView="90" workbookViewId="0">
      <selection activeCell="BP13" sqref="BP13"/>
    </sheetView>
  </sheetViews>
  <sheetFormatPr baseColWidth="10" defaultColWidth="11.42578125" defaultRowHeight="12"/>
  <cols>
    <col min="1" max="1" width="14" style="10" customWidth="1"/>
    <col min="2" max="2" width="21.85546875" style="10" customWidth="1"/>
    <col min="3" max="3" width="6.7109375" style="13" customWidth="1"/>
    <col min="4" max="4" width="20.7109375" style="13" customWidth="1"/>
    <col min="5" max="5" width="14.42578125" style="13" customWidth="1"/>
    <col min="6" max="6" width="2.42578125" style="13" hidden="1" customWidth="1"/>
    <col min="7" max="7" width="14.42578125" style="13" customWidth="1"/>
    <col min="8" max="8" width="2.42578125" style="13" hidden="1" customWidth="1"/>
    <col min="9" max="9" width="26.85546875" style="10" customWidth="1"/>
    <col min="10" max="10" width="2.42578125" style="13" hidden="1" customWidth="1"/>
    <col min="11" max="11" width="29.7109375" style="10" customWidth="1"/>
    <col min="12" max="12" width="4.28515625" style="13" hidden="1" customWidth="1"/>
    <col min="13" max="13" width="5.28515625" style="13" hidden="1" customWidth="1"/>
    <col min="14" max="14" width="19.7109375" style="10" customWidth="1"/>
    <col min="15" max="15" width="17.42578125" style="13" customWidth="1"/>
    <col min="16" max="16" width="9.85546875" style="13" hidden="1" customWidth="1"/>
    <col min="17" max="17" width="10" style="13" customWidth="1"/>
    <col min="18" max="18" width="15.42578125" style="13" customWidth="1"/>
    <col min="19" max="19" width="10" style="13" customWidth="1"/>
    <col min="20" max="20" width="15.85546875" style="13" customWidth="1"/>
    <col min="21" max="21" width="12.42578125" style="13" customWidth="1"/>
    <col min="22" max="22" width="10" style="13" customWidth="1"/>
    <col min="23" max="23" width="13" style="13" customWidth="1"/>
    <col min="24" max="24" width="15.85546875" style="13" customWidth="1"/>
    <col min="25" max="25" width="10" style="13" customWidth="1"/>
    <col min="26" max="26" width="13.28515625" style="13" customWidth="1"/>
    <col min="27" max="35" width="10" style="13" customWidth="1"/>
    <col min="36" max="36" width="2" style="13" hidden="1" customWidth="1"/>
    <col min="37" max="37" width="14.85546875" style="10" customWidth="1"/>
    <col min="38" max="38" width="13.28515625" style="10" customWidth="1"/>
    <col min="39" max="39" width="58.42578125" style="10" customWidth="1"/>
    <col min="40" max="40" width="22.85546875" style="10" customWidth="1"/>
    <col min="41" max="41" width="20.7109375" style="10" customWidth="1"/>
    <col min="42" max="42" width="3.85546875" style="10" hidden="1" customWidth="1"/>
    <col min="43" max="43" width="20.7109375" style="10" customWidth="1"/>
    <col min="44" max="44" width="4" style="10" hidden="1" customWidth="1"/>
    <col min="45" max="45" width="12.140625" style="10" bestFit="1" customWidth="1"/>
    <col min="46" max="46" width="4.140625" style="10" hidden="1" customWidth="1"/>
    <col min="47" max="47" width="20.7109375" style="10" customWidth="1"/>
    <col min="48" max="48" width="4.28515625" style="10" hidden="1" customWidth="1"/>
    <col min="49" max="49" width="20.7109375" style="10" customWidth="1"/>
    <col min="50" max="50" width="4.85546875" style="10" hidden="1" customWidth="1"/>
    <col min="51" max="51" width="20.7109375" style="10" customWidth="1"/>
    <col min="52" max="52" width="4.85546875" style="10" hidden="1" customWidth="1"/>
    <col min="53" max="53" width="20.7109375" style="10" customWidth="1"/>
    <col min="54" max="54" width="5.28515625" style="10" hidden="1" customWidth="1"/>
    <col min="55" max="55" width="8.7109375" style="10" hidden="1" customWidth="1"/>
    <col min="56" max="56" width="17" style="10" bestFit="1" customWidth="1"/>
    <col min="57" max="58" width="13.28515625" style="10" customWidth="1"/>
    <col min="59" max="59" width="19" style="10" customWidth="1"/>
    <col min="60" max="60" width="15.85546875" style="10" customWidth="1"/>
    <col min="61" max="61" width="13.28515625" style="10" customWidth="1"/>
    <col min="62" max="62" width="17.42578125" style="10" customWidth="1"/>
    <col min="63" max="63" width="31.42578125" style="10" customWidth="1"/>
    <col min="64" max="64" width="21.28515625" style="10" customWidth="1"/>
    <col min="65" max="65" width="19.42578125" style="10" customWidth="1"/>
    <col min="66" max="66" width="17.42578125" style="10" customWidth="1"/>
    <col min="67" max="67" width="26.42578125" style="10" customWidth="1"/>
    <col min="68" max="68" width="11.42578125" style="10" customWidth="1"/>
    <col min="69" max="69" width="20" style="10" customWidth="1"/>
    <col min="70" max="79" width="11.42578125" style="10" customWidth="1"/>
    <col min="80" max="16384" width="11.42578125" style="10"/>
  </cols>
  <sheetData>
    <row r="1" spans="1:70" ht="12" customHeight="1">
      <c r="A1" s="484"/>
      <c r="B1" s="485"/>
      <c r="C1" s="485"/>
      <c r="D1" s="486"/>
      <c r="E1" s="449" t="s">
        <v>134</v>
      </c>
      <c r="F1" s="449"/>
      <c r="G1" s="449"/>
      <c r="H1" s="449"/>
      <c r="I1" s="449"/>
      <c r="J1" s="449"/>
      <c r="K1" s="449"/>
      <c r="L1" s="449"/>
      <c r="M1" s="449"/>
      <c r="N1" s="449"/>
      <c r="O1" s="449"/>
      <c r="P1" s="449"/>
      <c r="Q1" s="449"/>
      <c r="R1" s="449"/>
      <c r="S1" s="449"/>
      <c r="T1" s="449"/>
      <c r="U1" s="449"/>
      <c r="V1" s="449"/>
      <c r="W1" s="449"/>
      <c r="X1" s="449"/>
      <c r="Y1" s="449"/>
      <c r="Z1" s="449"/>
      <c r="AA1" s="449"/>
      <c r="AB1" s="449"/>
      <c r="AC1" s="449"/>
      <c r="AD1" s="449"/>
      <c r="AE1" s="449"/>
      <c r="AF1" s="449"/>
      <c r="AG1" s="449"/>
      <c r="AH1" s="449"/>
      <c r="AI1" s="449"/>
      <c r="AJ1" s="449"/>
      <c r="AK1" s="449"/>
      <c r="AL1" s="449"/>
      <c r="AM1" s="449"/>
      <c r="AN1" s="449"/>
      <c r="AO1" s="449"/>
      <c r="AP1" s="449"/>
      <c r="AQ1" s="449"/>
      <c r="AR1" s="449"/>
      <c r="AS1" s="449"/>
      <c r="AT1" s="449"/>
      <c r="AU1" s="449"/>
      <c r="AV1" s="449"/>
      <c r="AW1" s="449"/>
      <c r="AX1" s="449"/>
      <c r="AY1" s="449"/>
      <c r="AZ1" s="449"/>
      <c r="BA1" s="449"/>
      <c r="BB1" s="449"/>
      <c r="BC1" s="449"/>
      <c r="BD1" s="449"/>
      <c r="BE1" s="449"/>
      <c r="BF1" s="449"/>
      <c r="BG1" s="449"/>
      <c r="BH1" s="449"/>
      <c r="BI1" s="449"/>
      <c r="BJ1" s="449"/>
      <c r="BK1" s="449"/>
      <c r="BL1" s="449"/>
      <c r="BM1" s="449"/>
      <c r="BN1" s="449"/>
      <c r="BO1" s="449"/>
      <c r="BP1" s="449"/>
      <c r="BQ1" s="449"/>
      <c r="BR1" s="449"/>
    </row>
    <row r="2" spans="1:70">
      <c r="A2" s="487"/>
      <c r="B2" s="488"/>
      <c r="C2" s="488"/>
      <c r="D2" s="489"/>
      <c r="E2" s="449"/>
      <c r="F2" s="449"/>
      <c r="G2" s="449"/>
      <c r="H2" s="449"/>
      <c r="I2" s="449"/>
      <c r="J2" s="449"/>
      <c r="K2" s="449"/>
      <c r="L2" s="449"/>
      <c r="M2" s="449"/>
      <c r="N2" s="449"/>
      <c r="O2" s="449"/>
      <c r="P2" s="449"/>
      <c r="Q2" s="449"/>
      <c r="R2" s="449"/>
      <c r="S2" s="449"/>
      <c r="T2" s="449"/>
      <c r="U2" s="449"/>
      <c r="V2" s="449"/>
      <c r="W2" s="449"/>
      <c r="X2" s="449"/>
      <c r="Y2" s="449"/>
      <c r="Z2" s="449"/>
      <c r="AA2" s="449"/>
      <c r="AB2" s="449"/>
      <c r="AC2" s="449"/>
      <c r="AD2" s="449"/>
      <c r="AE2" s="449"/>
      <c r="AF2" s="449"/>
      <c r="AG2" s="449"/>
      <c r="AH2" s="449"/>
      <c r="AI2" s="449"/>
      <c r="AJ2" s="449"/>
      <c r="AK2" s="449"/>
      <c r="AL2" s="449"/>
      <c r="AM2" s="449"/>
      <c r="AN2" s="449"/>
      <c r="AO2" s="449"/>
      <c r="AP2" s="449"/>
      <c r="AQ2" s="449"/>
      <c r="AR2" s="449"/>
      <c r="AS2" s="449"/>
      <c r="AT2" s="449"/>
      <c r="AU2" s="449"/>
      <c r="AV2" s="449"/>
      <c r="AW2" s="449"/>
      <c r="AX2" s="449"/>
      <c r="AY2" s="449"/>
      <c r="AZ2" s="449"/>
      <c r="BA2" s="449"/>
      <c r="BB2" s="449"/>
      <c r="BC2" s="449"/>
      <c r="BD2" s="449"/>
      <c r="BE2" s="449"/>
      <c r="BF2" s="449"/>
      <c r="BG2" s="449"/>
      <c r="BH2" s="449"/>
      <c r="BI2" s="449"/>
      <c r="BJ2" s="449"/>
      <c r="BK2" s="449"/>
      <c r="BL2" s="449"/>
      <c r="BM2" s="449"/>
      <c r="BN2" s="449"/>
      <c r="BO2" s="449"/>
      <c r="BP2" s="449"/>
      <c r="BQ2" s="449"/>
      <c r="BR2" s="449"/>
    </row>
    <row r="3" spans="1:70" ht="15" customHeight="1">
      <c r="A3" s="487"/>
      <c r="B3" s="488"/>
      <c r="C3" s="488"/>
      <c r="D3" s="489"/>
      <c r="E3" s="495" t="s">
        <v>131</v>
      </c>
      <c r="F3" s="497"/>
      <c r="G3" s="497"/>
      <c r="H3" s="497"/>
      <c r="I3" s="497"/>
      <c r="J3" s="497"/>
      <c r="K3" s="497"/>
      <c r="L3" s="497"/>
      <c r="M3" s="497"/>
      <c r="N3" s="497"/>
      <c r="O3" s="497"/>
      <c r="P3" s="497"/>
      <c r="Q3" s="497"/>
      <c r="R3" s="497"/>
      <c r="S3" s="497"/>
      <c r="T3" s="497"/>
      <c r="U3" s="497"/>
      <c r="V3" s="497"/>
      <c r="W3" s="497"/>
      <c r="X3" s="497"/>
      <c r="Y3" s="497"/>
      <c r="Z3" s="497"/>
      <c r="AA3" s="497"/>
      <c r="AB3" s="497"/>
      <c r="AC3" s="497"/>
      <c r="AD3" s="497"/>
      <c r="AE3" s="496"/>
      <c r="AF3" s="492" t="s">
        <v>132</v>
      </c>
      <c r="AG3" s="493"/>
      <c r="AH3" s="493"/>
      <c r="AI3" s="493"/>
      <c r="AJ3" s="493"/>
      <c r="AK3" s="493"/>
      <c r="AL3" s="493"/>
      <c r="AM3" s="493"/>
      <c r="AN3" s="493"/>
      <c r="AO3" s="493"/>
      <c r="AP3" s="493"/>
      <c r="AQ3" s="493"/>
      <c r="AR3" s="493"/>
      <c r="AS3" s="493"/>
      <c r="AT3" s="493"/>
      <c r="AU3" s="493"/>
      <c r="AV3" s="493"/>
      <c r="AW3" s="494"/>
      <c r="AX3" s="54"/>
      <c r="AY3" s="495" t="s">
        <v>133</v>
      </c>
      <c r="AZ3" s="497"/>
      <c r="BA3" s="497"/>
      <c r="BB3" s="497"/>
      <c r="BC3" s="497"/>
      <c r="BD3" s="497"/>
      <c r="BE3" s="497"/>
      <c r="BF3" s="497"/>
      <c r="BG3" s="497"/>
      <c r="BH3" s="497"/>
      <c r="BI3" s="497"/>
      <c r="BJ3" s="497"/>
      <c r="BK3" s="497"/>
      <c r="BL3" s="497"/>
      <c r="BM3" s="497"/>
      <c r="BN3" s="497"/>
      <c r="BO3" s="497"/>
      <c r="BP3" s="497"/>
      <c r="BQ3" s="497"/>
      <c r="BR3" s="496"/>
    </row>
    <row r="4" spans="1:70" ht="15" customHeight="1">
      <c r="A4" s="478"/>
      <c r="B4" s="490"/>
      <c r="C4" s="490"/>
      <c r="D4" s="491"/>
      <c r="E4" s="498" t="s">
        <v>207</v>
      </c>
      <c r="F4" s="499"/>
      <c r="G4" s="499"/>
      <c r="H4" s="499"/>
      <c r="I4" s="499"/>
      <c r="J4" s="499"/>
      <c r="K4" s="499"/>
      <c r="L4" s="499"/>
      <c r="M4" s="499"/>
      <c r="N4" s="499"/>
      <c r="O4" s="499"/>
      <c r="P4" s="499"/>
      <c r="Q4" s="499"/>
      <c r="R4" s="499"/>
      <c r="S4" s="499"/>
      <c r="T4" s="499"/>
      <c r="U4" s="499"/>
      <c r="V4" s="499"/>
      <c r="W4" s="499"/>
      <c r="X4" s="499"/>
      <c r="Y4" s="499"/>
      <c r="Z4" s="499"/>
      <c r="AA4" s="499"/>
      <c r="AB4" s="499"/>
      <c r="AC4" s="499"/>
      <c r="AD4" s="499"/>
      <c r="AE4" s="500"/>
      <c r="AF4" s="492" t="s">
        <v>208</v>
      </c>
      <c r="AG4" s="493"/>
      <c r="AH4" s="493"/>
      <c r="AI4" s="493"/>
      <c r="AJ4" s="493"/>
      <c r="AK4" s="493"/>
      <c r="AL4" s="493"/>
      <c r="AM4" s="493"/>
      <c r="AN4" s="493"/>
      <c r="AO4" s="493"/>
      <c r="AP4" s="493"/>
      <c r="AQ4" s="493"/>
      <c r="AR4" s="493"/>
      <c r="AS4" s="493"/>
      <c r="AT4" s="493"/>
      <c r="AU4" s="493"/>
      <c r="AV4" s="493"/>
      <c r="AW4" s="494"/>
      <c r="AX4" s="55"/>
      <c r="AY4" s="501" t="s">
        <v>209</v>
      </c>
      <c r="AZ4" s="502"/>
      <c r="BA4" s="502"/>
      <c r="BB4" s="502"/>
      <c r="BC4" s="502"/>
      <c r="BD4" s="502"/>
      <c r="BE4" s="502"/>
      <c r="BF4" s="502"/>
      <c r="BG4" s="502"/>
      <c r="BH4" s="502"/>
      <c r="BI4" s="502"/>
      <c r="BJ4" s="502"/>
      <c r="BK4" s="502"/>
      <c r="BL4" s="502"/>
      <c r="BM4" s="502"/>
      <c r="BN4" s="502"/>
      <c r="BO4" s="502"/>
      <c r="BP4" s="502"/>
      <c r="BQ4" s="502"/>
      <c r="BR4" s="503"/>
    </row>
    <row r="5" spans="1:70" ht="12" customHeight="1">
      <c r="A5" s="495" t="s">
        <v>106</v>
      </c>
      <c r="B5" s="496"/>
      <c r="C5" s="495" t="s">
        <v>130</v>
      </c>
      <c r="D5" s="496"/>
      <c r="E5" s="449" t="s">
        <v>136</v>
      </c>
      <c r="F5" s="449"/>
      <c r="G5" s="449"/>
      <c r="H5" s="449"/>
      <c r="I5" s="449"/>
      <c r="J5" s="449"/>
      <c r="K5" s="449"/>
      <c r="L5" s="449"/>
      <c r="M5" s="449"/>
      <c r="N5" s="449"/>
      <c r="O5" s="449"/>
      <c r="P5" s="449"/>
      <c r="Q5" s="449"/>
      <c r="R5" s="449"/>
      <c r="S5" s="449"/>
      <c r="T5" s="449"/>
      <c r="U5" s="449"/>
      <c r="V5" s="449"/>
      <c r="W5" s="449"/>
      <c r="X5" s="449"/>
      <c r="Y5" s="449"/>
      <c r="Z5" s="449"/>
      <c r="AA5" s="449"/>
      <c r="AB5" s="449"/>
      <c r="AC5" s="449"/>
      <c r="AD5" s="449"/>
      <c r="AE5" s="449"/>
      <c r="AF5" s="449"/>
      <c r="AG5" s="449"/>
      <c r="AH5" s="449"/>
      <c r="AI5" s="449"/>
      <c r="AJ5" s="449"/>
      <c r="AK5" s="449"/>
      <c r="AL5" s="449"/>
      <c r="AM5" s="449"/>
      <c r="AN5" s="449"/>
      <c r="AO5" s="449"/>
      <c r="AP5" s="449"/>
      <c r="AQ5" s="449"/>
      <c r="AR5" s="449"/>
      <c r="AS5" s="449"/>
      <c r="AT5" s="449"/>
      <c r="AU5" s="449"/>
      <c r="AV5" s="449"/>
      <c r="AW5" s="449"/>
      <c r="AX5" s="449"/>
      <c r="AY5" s="449"/>
      <c r="AZ5" s="449"/>
      <c r="BA5" s="449"/>
      <c r="BB5" s="449"/>
      <c r="BC5" s="449"/>
      <c r="BD5" s="449"/>
      <c r="BE5" s="449"/>
      <c r="BF5" s="449"/>
      <c r="BG5" s="449"/>
      <c r="BH5" s="449"/>
      <c r="BI5" s="449"/>
      <c r="BJ5" s="449"/>
      <c r="BK5" s="449"/>
      <c r="BL5" s="449"/>
      <c r="BM5" s="449"/>
      <c r="BN5" s="449"/>
      <c r="BO5" s="449"/>
      <c r="BP5" s="449"/>
      <c r="BQ5" s="449"/>
      <c r="BR5" s="449"/>
    </row>
    <row r="6" spans="1:70">
      <c r="A6" s="498" t="s">
        <v>206</v>
      </c>
      <c r="B6" s="500"/>
      <c r="C6" s="498">
        <v>8</v>
      </c>
      <c r="D6" s="500"/>
      <c r="E6" s="449"/>
      <c r="F6" s="449"/>
      <c r="G6" s="449"/>
      <c r="H6" s="449"/>
      <c r="I6" s="449"/>
      <c r="J6" s="449"/>
      <c r="K6" s="449"/>
      <c r="L6" s="449"/>
      <c r="M6" s="449"/>
      <c r="N6" s="449"/>
      <c r="O6" s="449"/>
      <c r="P6" s="449"/>
      <c r="Q6" s="449"/>
      <c r="R6" s="449"/>
      <c r="S6" s="449"/>
      <c r="T6" s="449"/>
      <c r="U6" s="449"/>
      <c r="V6" s="449"/>
      <c r="W6" s="449"/>
      <c r="X6" s="449"/>
      <c r="Y6" s="449"/>
      <c r="Z6" s="449"/>
      <c r="AA6" s="449"/>
      <c r="AB6" s="449"/>
      <c r="AC6" s="449"/>
      <c r="AD6" s="449"/>
      <c r="AE6" s="449"/>
      <c r="AF6" s="449"/>
      <c r="AG6" s="449"/>
      <c r="AH6" s="449"/>
      <c r="AI6" s="449"/>
      <c r="AJ6" s="449"/>
      <c r="AK6" s="449"/>
      <c r="AL6" s="449"/>
      <c r="AM6" s="449"/>
      <c r="AN6" s="449"/>
      <c r="AO6" s="449"/>
      <c r="AP6" s="449"/>
      <c r="AQ6" s="449"/>
      <c r="AR6" s="449"/>
      <c r="AS6" s="449"/>
      <c r="AT6" s="449"/>
      <c r="AU6" s="449"/>
      <c r="AV6" s="449"/>
      <c r="AW6" s="449"/>
      <c r="AX6" s="449"/>
      <c r="AY6" s="449"/>
      <c r="AZ6" s="449"/>
      <c r="BA6" s="449"/>
      <c r="BB6" s="449"/>
      <c r="BC6" s="449"/>
      <c r="BD6" s="449"/>
      <c r="BE6" s="449"/>
      <c r="BF6" s="449"/>
      <c r="BG6" s="449"/>
      <c r="BH6" s="449"/>
      <c r="BI6" s="449"/>
      <c r="BJ6" s="449"/>
      <c r="BK6" s="449"/>
      <c r="BL6" s="449"/>
      <c r="BM6" s="449"/>
      <c r="BN6" s="449"/>
      <c r="BO6" s="449"/>
      <c r="BP6" s="449"/>
      <c r="BQ6" s="449"/>
      <c r="BR6" s="449"/>
    </row>
    <row r="7" spans="1:70">
      <c r="A7" s="26"/>
      <c r="B7" s="26"/>
      <c r="C7" s="47"/>
      <c r="D7" s="47"/>
      <c r="E7" s="47"/>
      <c r="F7" s="47"/>
      <c r="G7" s="47"/>
      <c r="H7" s="47"/>
      <c r="I7" s="26"/>
      <c r="J7" s="47"/>
      <c r="K7" s="26"/>
      <c r="L7" s="47"/>
      <c r="M7" s="47"/>
      <c r="N7" s="26"/>
      <c r="O7" s="47"/>
      <c r="P7" s="47"/>
      <c r="Q7" s="47"/>
      <c r="R7" s="47"/>
      <c r="S7" s="47"/>
      <c r="T7" s="47"/>
      <c r="U7" s="47"/>
      <c r="V7" s="47"/>
      <c r="W7" s="47"/>
      <c r="X7" s="47"/>
      <c r="Y7" s="47"/>
      <c r="Z7" s="47"/>
      <c r="AA7" s="47"/>
      <c r="AB7" s="47"/>
      <c r="AC7" s="47"/>
      <c r="AD7" s="47"/>
      <c r="AE7" s="47"/>
      <c r="AF7" s="47"/>
      <c r="AG7" s="47"/>
      <c r="AH7" s="47"/>
      <c r="AI7" s="47"/>
      <c r="AJ7" s="47"/>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row>
    <row r="8" spans="1:70" ht="21" customHeight="1">
      <c r="A8" s="447" t="s">
        <v>489</v>
      </c>
      <c r="B8" s="447"/>
      <c r="C8" s="447"/>
      <c r="D8" s="447"/>
      <c r="E8" s="451" t="s">
        <v>538</v>
      </c>
      <c r="F8" s="447"/>
      <c r="G8" s="447"/>
      <c r="H8" s="447"/>
      <c r="I8" s="447"/>
      <c r="J8" s="47"/>
      <c r="K8" s="26"/>
      <c r="L8" s="47"/>
      <c r="M8" s="47"/>
      <c r="N8" s="26"/>
      <c r="O8" s="47"/>
      <c r="P8" s="47"/>
      <c r="Q8" s="47"/>
      <c r="R8" s="47"/>
      <c r="S8" s="47"/>
      <c r="T8" s="47"/>
      <c r="U8" s="47"/>
      <c r="V8" s="47"/>
      <c r="W8" s="47"/>
      <c r="X8" s="47"/>
      <c r="Y8" s="47"/>
      <c r="Z8" s="47"/>
      <c r="AA8" s="47"/>
      <c r="AB8" s="47"/>
      <c r="AC8" s="47"/>
      <c r="AD8" s="47"/>
      <c r="AE8" s="47"/>
      <c r="AF8" s="47"/>
      <c r="AG8" s="47"/>
      <c r="AH8" s="47"/>
      <c r="AI8" s="47"/>
      <c r="AJ8" s="47"/>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row>
    <row r="9" spans="1:70" ht="12.75" thickBot="1">
      <c r="A9" s="26"/>
      <c r="B9" s="26"/>
      <c r="C9" s="47"/>
      <c r="D9" s="47"/>
      <c r="E9" s="47"/>
      <c r="F9" s="47"/>
      <c r="G9" s="47"/>
      <c r="H9" s="47"/>
      <c r="I9" s="26"/>
      <c r="J9" s="47"/>
      <c r="K9" s="26"/>
      <c r="L9" s="47"/>
      <c r="M9" s="47"/>
      <c r="N9" s="26"/>
      <c r="O9" s="47"/>
      <c r="P9" s="47"/>
      <c r="Q9" s="47"/>
      <c r="R9" s="47"/>
      <c r="S9" s="47"/>
      <c r="T9" s="47"/>
      <c r="U9" s="47"/>
      <c r="V9" s="47"/>
      <c r="W9" s="47"/>
      <c r="X9" s="47"/>
      <c r="Y9" s="47"/>
      <c r="Z9" s="47"/>
      <c r="AA9" s="47"/>
      <c r="AB9" s="47"/>
      <c r="AC9" s="47"/>
      <c r="AD9" s="47"/>
      <c r="AE9" s="47"/>
      <c r="AF9" s="47"/>
      <c r="AG9" s="47"/>
      <c r="AH9" s="47"/>
      <c r="AI9" s="47"/>
      <c r="AJ9" s="47"/>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c r="BM9" s="26"/>
      <c r="BN9" s="26"/>
      <c r="BO9" s="26"/>
      <c r="BP9" s="26"/>
      <c r="BQ9" s="26"/>
      <c r="BR9" s="26"/>
    </row>
    <row r="10" spans="1:70" ht="11.85" customHeight="1" thickBot="1">
      <c r="A10" s="452" t="s">
        <v>0</v>
      </c>
      <c r="B10" s="455" t="s">
        <v>1</v>
      </c>
      <c r="C10" s="455" t="s">
        <v>213</v>
      </c>
      <c r="D10" s="468" t="s">
        <v>54</v>
      </c>
      <c r="E10" s="469"/>
      <c r="F10" s="469"/>
      <c r="G10" s="469"/>
      <c r="H10" s="469"/>
      <c r="I10" s="469"/>
      <c r="J10" s="469"/>
      <c r="K10" s="470"/>
      <c r="L10" s="83"/>
      <c r="M10" s="84"/>
      <c r="N10" s="410" t="s">
        <v>223</v>
      </c>
      <c r="O10" s="411"/>
      <c r="P10" s="411"/>
      <c r="Q10" s="411"/>
      <c r="R10" s="411"/>
      <c r="S10" s="411"/>
      <c r="T10" s="411"/>
      <c r="U10" s="411"/>
      <c r="V10" s="411"/>
      <c r="W10" s="411"/>
      <c r="X10" s="411"/>
      <c r="Y10" s="411"/>
      <c r="Z10" s="411"/>
      <c r="AA10" s="411"/>
      <c r="AB10" s="411"/>
      <c r="AC10" s="411"/>
      <c r="AD10" s="411"/>
      <c r="AE10" s="411"/>
      <c r="AF10" s="411"/>
      <c r="AG10" s="411"/>
      <c r="AH10" s="411"/>
      <c r="AI10" s="411"/>
      <c r="AJ10" s="411"/>
      <c r="AK10" s="411"/>
      <c r="AL10" s="411"/>
      <c r="AM10" s="411"/>
      <c r="AN10" s="411"/>
      <c r="AO10" s="411"/>
      <c r="AP10" s="411"/>
      <c r="AQ10" s="411"/>
      <c r="AR10" s="411"/>
      <c r="AS10" s="411"/>
      <c r="AT10" s="411"/>
      <c r="AU10" s="411"/>
      <c r="AV10" s="411"/>
      <c r="AW10" s="411"/>
      <c r="AX10" s="411"/>
      <c r="AY10" s="411"/>
      <c r="AZ10" s="411"/>
      <c r="BA10" s="411"/>
      <c r="BB10" s="411"/>
      <c r="BC10" s="411"/>
      <c r="BD10" s="411"/>
      <c r="BE10" s="411"/>
      <c r="BF10" s="411"/>
      <c r="BG10" s="411"/>
      <c r="BH10" s="412"/>
      <c r="BI10" s="193"/>
      <c r="BJ10" s="406" t="s">
        <v>50</v>
      </c>
      <c r="BK10" s="407"/>
      <c r="BL10" s="407"/>
      <c r="BM10" s="407"/>
      <c r="BN10" s="407"/>
      <c r="BO10" s="408"/>
      <c r="BP10" s="408"/>
      <c r="BQ10" s="408"/>
      <c r="BR10" s="409"/>
    </row>
    <row r="11" spans="1:70" ht="11.85" customHeight="1" thickBot="1">
      <c r="A11" s="453"/>
      <c r="B11" s="456"/>
      <c r="C11" s="456"/>
      <c r="D11" s="474" t="s">
        <v>210</v>
      </c>
      <c r="E11" s="471" t="s">
        <v>227</v>
      </c>
      <c r="F11" s="472"/>
      <c r="G11" s="472"/>
      <c r="H11" s="472"/>
      <c r="I11" s="472"/>
      <c r="J11" s="472"/>
      <c r="K11" s="473"/>
      <c r="L11" s="83"/>
      <c r="M11" s="84"/>
      <c r="N11" s="427" t="s">
        <v>226</v>
      </c>
      <c r="O11" s="428"/>
      <c r="P11" s="429"/>
      <c r="Q11" s="410" t="s">
        <v>414</v>
      </c>
      <c r="R11" s="411"/>
      <c r="S11" s="411"/>
      <c r="T11" s="411"/>
      <c r="U11" s="411"/>
      <c r="V11" s="411"/>
      <c r="W11" s="411"/>
      <c r="X11" s="411"/>
      <c r="Y11" s="411"/>
      <c r="Z11" s="411"/>
      <c r="AA11" s="411"/>
      <c r="AB11" s="411"/>
      <c r="AC11" s="411"/>
      <c r="AD11" s="411"/>
      <c r="AE11" s="411"/>
      <c r="AF11" s="411"/>
      <c r="AG11" s="411"/>
      <c r="AH11" s="411"/>
      <c r="AI11" s="411"/>
      <c r="AJ11" s="411"/>
      <c r="AK11" s="412"/>
      <c r="AL11" s="476" t="s">
        <v>225</v>
      </c>
      <c r="AM11" s="476" t="s">
        <v>137</v>
      </c>
      <c r="AN11" s="410" t="s">
        <v>228</v>
      </c>
      <c r="AO11" s="411"/>
      <c r="AP11" s="411"/>
      <c r="AQ11" s="411"/>
      <c r="AR11" s="411"/>
      <c r="AS11" s="411"/>
      <c r="AT11" s="411"/>
      <c r="AU11" s="411"/>
      <c r="AV11" s="411"/>
      <c r="AW11" s="411"/>
      <c r="AX11" s="411"/>
      <c r="AY11" s="411"/>
      <c r="AZ11" s="411"/>
      <c r="BA11" s="411"/>
      <c r="BB11" s="411"/>
      <c r="BC11" s="411"/>
      <c r="BD11" s="411"/>
      <c r="BE11" s="411"/>
      <c r="BF11" s="412"/>
      <c r="BG11" s="413" t="s">
        <v>42</v>
      </c>
      <c r="BH11" s="414"/>
      <c r="BI11" s="94"/>
      <c r="BJ11" s="415" t="s">
        <v>50</v>
      </c>
      <c r="BK11" s="435" t="s">
        <v>51</v>
      </c>
      <c r="BL11" s="436"/>
      <c r="BM11" s="436"/>
      <c r="BN11" s="436"/>
      <c r="BO11" s="415" t="s">
        <v>211</v>
      </c>
      <c r="BP11" s="415" t="s">
        <v>283</v>
      </c>
      <c r="BQ11" s="415" t="s">
        <v>231</v>
      </c>
      <c r="BR11" s="417" t="s">
        <v>52</v>
      </c>
    </row>
    <row r="12" spans="1:70" s="11" customFormat="1" ht="87" customHeight="1" thickBot="1">
      <c r="A12" s="454"/>
      <c r="B12" s="457"/>
      <c r="C12" s="458"/>
      <c r="D12" s="475"/>
      <c r="E12" s="87" t="s">
        <v>219</v>
      </c>
      <c r="F12" s="88" t="s">
        <v>281</v>
      </c>
      <c r="G12" s="87" t="s">
        <v>220</v>
      </c>
      <c r="H12" s="88" t="s">
        <v>281</v>
      </c>
      <c r="I12" s="87" t="s">
        <v>221</v>
      </c>
      <c r="J12" s="89" t="s">
        <v>281</v>
      </c>
      <c r="K12" s="90" t="s">
        <v>222</v>
      </c>
      <c r="L12" s="91" t="s">
        <v>281</v>
      </c>
      <c r="M12" s="92" t="s">
        <v>282</v>
      </c>
      <c r="N12" s="86" t="s">
        <v>212</v>
      </c>
      <c r="O12" s="86" t="s">
        <v>138</v>
      </c>
      <c r="P12" s="86" t="s">
        <v>44</v>
      </c>
      <c r="Q12" s="168" t="s">
        <v>139</v>
      </c>
      <c r="R12" s="168" t="s">
        <v>140</v>
      </c>
      <c r="S12" s="168" t="s">
        <v>141</v>
      </c>
      <c r="T12" s="168" t="s">
        <v>142</v>
      </c>
      <c r="U12" s="169" t="s">
        <v>143</v>
      </c>
      <c r="V12" s="170" t="s">
        <v>144</v>
      </c>
      <c r="W12" s="170" t="s">
        <v>145</v>
      </c>
      <c r="X12" s="170" t="s">
        <v>146</v>
      </c>
      <c r="Y12" s="170" t="s">
        <v>147</v>
      </c>
      <c r="Z12" s="170" t="s">
        <v>148</v>
      </c>
      <c r="AA12" s="170" t="s">
        <v>149</v>
      </c>
      <c r="AB12" s="170" t="s">
        <v>150</v>
      </c>
      <c r="AC12" s="170" t="s">
        <v>151</v>
      </c>
      <c r="AD12" s="170" t="s">
        <v>152</v>
      </c>
      <c r="AE12" s="170" t="s">
        <v>153</v>
      </c>
      <c r="AF12" s="170" t="s">
        <v>154</v>
      </c>
      <c r="AG12" s="170" t="s">
        <v>155</v>
      </c>
      <c r="AH12" s="170" t="s">
        <v>156</v>
      </c>
      <c r="AI12" s="170" t="s">
        <v>157</v>
      </c>
      <c r="AJ12" s="171" t="s">
        <v>158</v>
      </c>
      <c r="AK12" s="171" t="s">
        <v>224</v>
      </c>
      <c r="AL12" s="477"/>
      <c r="AM12" s="559"/>
      <c r="AN12" s="239" t="s">
        <v>43</v>
      </c>
      <c r="AO12" s="93" t="s">
        <v>159</v>
      </c>
      <c r="AP12" s="86" t="s">
        <v>158</v>
      </c>
      <c r="AQ12" s="86" t="s">
        <v>160</v>
      </c>
      <c r="AR12" s="86" t="s">
        <v>158</v>
      </c>
      <c r="AS12" s="86" t="s">
        <v>161</v>
      </c>
      <c r="AT12" s="86" t="s">
        <v>158</v>
      </c>
      <c r="AU12" s="86" t="s">
        <v>162</v>
      </c>
      <c r="AV12" s="86" t="s">
        <v>158</v>
      </c>
      <c r="AW12" s="86" t="s">
        <v>163</v>
      </c>
      <c r="AX12" s="86" t="s">
        <v>158</v>
      </c>
      <c r="AY12" s="86" t="s">
        <v>164</v>
      </c>
      <c r="AZ12" s="86" t="s">
        <v>158</v>
      </c>
      <c r="BA12" s="86" t="s">
        <v>488</v>
      </c>
      <c r="BB12" s="86" t="s">
        <v>158</v>
      </c>
      <c r="BC12" s="86" t="s">
        <v>166</v>
      </c>
      <c r="BD12" s="86" t="s">
        <v>229</v>
      </c>
      <c r="BE12" s="86" t="s">
        <v>167</v>
      </c>
      <c r="BF12" s="86" t="s">
        <v>168</v>
      </c>
      <c r="BG12" s="93" t="s">
        <v>135</v>
      </c>
      <c r="BH12" s="94" t="s">
        <v>3</v>
      </c>
      <c r="BI12" s="209" t="s">
        <v>544</v>
      </c>
      <c r="BJ12" s="440"/>
      <c r="BK12" s="95" t="s">
        <v>230</v>
      </c>
      <c r="BL12" s="134" t="s">
        <v>486</v>
      </c>
      <c r="BM12" s="95" t="s">
        <v>482</v>
      </c>
      <c r="BN12" s="177" t="s">
        <v>487</v>
      </c>
      <c r="BO12" s="554"/>
      <c r="BP12" s="554"/>
      <c r="BQ12" s="554"/>
      <c r="BR12" s="555"/>
    </row>
    <row r="13" spans="1:70" ht="107.1" customHeight="1">
      <c r="A13" s="566" t="s">
        <v>105</v>
      </c>
      <c r="B13" s="566" t="s">
        <v>741</v>
      </c>
      <c r="C13" s="465" t="s">
        <v>6</v>
      </c>
      <c r="D13" s="430" t="s">
        <v>740</v>
      </c>
      <c r="E13" s="402" t="s">
        <v>179</v>
      </c>
      <c r="F13" s="393"/>
      <c r="G13" s="402" t="s">
        <v>179</v>
      </c>
      <c r="H13" s="393"/>
      <c r="I13" s="402" t="s">
        <v>179</v>
      </c>
      <c r="J13" s="396"/>
      <c r="K13" s="402" t="s">
        <v>179</v>
      </c>
      <c r="L13" s="399">
        <f>IF(K13="SI",25%,0%)</f>
        <v>0.25</v>
      </c>
      <c r="M13" s="399">
        <f>F13+H13+J13+L13</f>
        <v>0.25</v>
      </c>
      <c r="N13" s="387" t="s">
        <v>478</v>
      </c>
      <c r="O13" s="448" t="str">
        <f>+IF(N13="NO SE HA PRESENTADO EN LOS ULTIMOS 5 AÑOS","RARA VEZ",IF(N13="AL MENOS 1 VEZ EN LOS ULTIMOS 5 AÑOS","IMPROBABLE",IF(N13="AL MENOS 1 VEZ EN LOS ULTIMOS 2 AÑOS","POSIBLE",IF(N13="AL MENOS 1 VEZ EN EL ULTIMO AÑO","PROBABLE",IF(N13="MAS DE 1 VEZ AL AÑO","CASI SEGURO","ERROR")))))</f>
        <v>RARA VEZ</v>
      </c>
      <c r="P13" s="387" t="str">
        <f>+IF(O13="RARA VEZ","20%",IF(O13="IMPROBABLE","40%",IF(O13="POSIBLE","60%",IF(O13="PROBABLE","80%",IF(O13="CASI SEGURO","100%","ERROR")))))</f>
        <v>20%</v>
      </c>
      <c r="Q13" s="506" t="s">
        <v>179</v>
      </c>
      <c r="R13" s="506" t="s">
        <v>179</v>
      </c>
      <c r="S13" s="506" t="s">
        <v>179</v>
      </c>
      <c r="T13" s="506" t="s">
        <v>179</v>
      </c>
      <c r="U13" s="506" t="s">
        <v>179</v>
      </c>
      <c r="V13" s="506" t="s">
        <v>179</v>
      </c>
      <c r="W13" s="506" t="s">
        <v>189</v>
      </c>
      <c r="X13" s="506" t="s">
        <v>189</v>
      </c>
      <c r="Y13" s="506" t="s">
        <v>189</v>
      </c>
      <c r="Z13" s="506" t="s">
        <v>179</v>
      </c>
      <c r="AA13" s="506" t="s">
        <v>179</v>
      </c>
      <c r="AB13" s="506" t="s">
        <v>179</v>
      </c>
      <c r="AC13" s="506" t="s">
        <v>179</v>
      </c>
      <c r="AD13" s="506" t="s">
        <v>189</v>
      </c>
      <c r="AE13" s="506" t="s">
        <v>189</v>
      </c>
      <c r="AF13" s="506" t="s">
        <v>189</v>
      </c>
      <c r="AG13" s="506" t="s">
        <v>179</v>
      </c>
      <c r="AH13" s="506" t="s">
        <v>179</v>
      </c>
      <c r="AI13" s="506" t="s">
        <v>189</v>
      </c>
      <c r="AJ13" s="391">
        <f>COUNTIF(Q13:AI15,"SI")</f>
        <v>12</v>
      </c>
      <c r="AK13" s="481" t="str">
        <f>+IF(AND(AJ13&gt;0,AJ13&lt;6),"MODERADO",IF(AJ13&gt;=12,"CATASTRÓFICO",IF(AND(AJ13&gt;5,AJ13&lt;12),"MAYOR","")))</f>
        <v>CATASTRÓFICO</v>
      </c>
      <c r="AL13" s="478" t="str">
        <f>+IF((O13="RARA VEZ")*AND(AK13="MODERADO"),"MODERADO",IF((O13="RARA VEZ")*AND(AK13="MAYOR"),"ALTO",IF((O13="RARA VEZ")*AND(AK13="CATASTRÓFICO"),"EXTREMO",IF((O13="IMPROBABLE")*AND(AK13="MODERADO"),"MODERADO",IF((O13="IMPROBABLE")*AND(AK13="MAYOR"),"ALTO",IF((O13="IMPROBABLE")*AND(AK13="CATASTRÓFICO"),"EXTREMO",IF((O13="POSIBLE")*AND(AK13="MODERADO"),"ALTO",IF((O13="POSIBLE")*AND(AK13="MAYOR"),"EXTREMO",IF((O13="POSIBLE")*AND(AK13="CATASTRÓFICO"),"EXTREMO",IF((O13="PROBABLE")*AND(AK13="MODERADO"),"ALTO",IF((O13="PROBABLE")*AND(AK13="MAYOR"),"EXTREMO",IF((O13="PROBABLE")*AND(AK13="CATASTRÓFICO"),"EXTREMO",IF((O13="CASI SEGURO")*AND(AK13="MODERADO"),"EXTREMO",IF((O13="CASI SEGURO")*AND(AK13="MAYOR"),"EXTREMO",IF((O13="CASI SEGURO")*AND(AK13="CATASTRÓFICO"),"EXTREMO","ERROR")))))))))))))))</f>
        <v>EXTREMO</v>
      </c>
      <c r="AM13" s="332" t="s">
        <v>739</v>
      </c>
      <c r="AN13" s="216" t="s">
        <v>735</v>
      </c>
      <c r="AO13" s="180" t="s">
        <v>172</v>
      </c>
      <c r="AP13" s="208">
        <f>IF(AO13="Asignado",15,0)</f>
        <v>15</v>
      </c>
      <c r="AQ13" s="208" t="s">
        <v>173</v>
      </c>
      <c r="AR13" s="208">
        <f>IF(AQ13="adecuado",15,0)</f>
        <v>15</v>
      </c>
      <c r="AS13" s="208" t="s">
        <v>174</v>
      </c>
      <c r="AT13" s="208">
        <f>IF(AS13="Oportuna",15,0)</f>
        <v>15</v>
      </c>
      <c r="AU13" s="208" t="s">
        <v>175</v>
      </c>
      <c r="AV13" s="208">
        <f>IF(AU13="Prevenir",15,IF(AU13="Detectar",10,0))</f>
        <v>15</v>
      </c>
      <c r="AW13" s="208" t="s">
        <v>176</v>
      </c>
      <c r="AX13" s="208">
        <f>IF(AW13="Confiable",15,0)</f>
        <v>15</v>
      </c>
      <c r="AY13" s="208" t="s">
        <v>177</v>
      </c>
      <c r="AZ13" s="208">
        <f>IF(AY13="Se investigan y resuelven oportunamente",15,0)</f>
        <v>15</v>
      </c>
      <c r="BA13" s="208" t="s">
        <v>178</v>
      </c>
      <c r="BB13" s="208">
        <f>IF(BA13="Completa",10,IF(BA13="Incompleta",5,0))</f>
        <v>10</v>
      </c>
      <c r="BC13" s="208">
        <f>BB13+AZ13+AX13+AV13+AT13+AR13+AP13</f>
        <v>100</v>
      </c>
      <c r="BD13" s="241" t="str">
        <f>IF(BC13&gt;95,"FUERTE",IF(AND(BC13&lt;95.01,BC13&gt;85.02),"MODERADO",IF(AND(BC13&lt;85.01,BC13&gt;1),"DEBIL","ESTABLECER CONTROL")))</f>
        <v>FUERTE</v>
      </c>
      <c r="BE13" s="511">
        <f>AVERAGE(BC13:BC15)</f>
        <v>76.666666666666671</v>
      </c>
      <c r="BF13" s="424" t="str">
        <f>IF(BE13&gt;95,"FUERTE",IF(AND(BE13&lt;95.01,BE13&gt;85.02),"MODERADO",IF(AND(BE13&lt;85.01,BE13&gt;1),"DEBIL","0")))</f>
        <v>DEBIL</v>
      </c>
      <c r="BG13" s="424" t="str">
        <f>IF(AND(O13="RARA VEZ",BF13="FUERTE"),"RARA VEZ",IF(AND(O13="RARA VEZ",BF13="MODERADO"),"RARA VEZ",IF(AND(O13="IMPROBABLE",BF13="FUERTE"),"RARA VEZ",IF(AND(O13="IMPROBABLE",BF13="MODERADO"),"RARA VEZ",IF(AND(O13="POSIBLE",BF13="FUERTE"),"RARA VEZ",IF(AND(O13="POSIBLE",BF13="MODERADO"),"IMPROBABLE",IF(AND(O13="PROBABLE",BF13="FUERTE"),"IMPROBABLE",IF(AND(O13="PROBABLE",BF13="MODERADO"),"POSIBLE",IF(AND(O13="CASI SEGURO",BF13="FUERTE"),"POSIBLE",IF(AND(O13="CASI SEGURO",BF13="MODERADO"),"PROBABLE",IF(BF13="DEBIL",O13,"ERROR")))))))))))</f>
        <v>RARA VEZ</v>
      </c>
      <c r="BH13" s="421" t="str">
        <f>AK13</f>
        <v>CATASTRÓFICO</v>
      </c>
      <c r="BI13" s="421" t="s">
        <v>545</v>
      </c>
      <c r="BJ13" s="437" t="s">
        <v>280</v>
      </c>
      <c r="BK13" s="179" t="s">
        <v>738</v>
      </c>
      <c r="BL13" s="344" t="s">
        <v>734</v>
      </c>
      <c r="BM13" s="217">
        <v>46082</v>
      </c>
      <c r="BN13" s="217">
        <v>46371</v>
      </c>
      <c r="BO13" s="199" t="s">
        <v>737</v>
      </c>
      <c r="BP13" s="802">
        <v>46142</v>
      </c>
      <c r="BQ13" s="242" t="s">
        <v>804</v>
      </c>
      <c r="BR13" s="243" t="s">
        <v>799</v>
      </c>
    </row>
    <row r="14" spans="1:70" ht="57.95" customHeight="1">
      <c r="A14" s="567"/>
      <c r="B14" s="567"/>
      <c r="C14" s="466"/>
      <c r="D14" s="431"/>
      <c r="E14" s="403"/>
      <c r="F14" s="394"/>
      <c r="G14" s="403"/>
      <c r="H14" s="394"/>
      <c r="I14" s="403"/>
      <c r="J14" s="397"/>
      <c r="K14" s="403"/>
      <c r="L14" s="400"/>
      <c r="M14" s="400"/>
      <c r="N14" s="388"/>
      <c r="O14" s="449"/>
      <c r="P14" s="388"/>
      <c r="Q14" s="388"/>
      <c r="R14" s="388"/>
      <c r="S14" s="388"/>
      <c r="T14" s="388"/>
      <c r="U14" s="388"/>
      <c r="V14" s="388"/>
      <c r="W14" s="388"/>
      <c r="X14" s="388"/>
      <c r="Y14" s="388"/>
      <c r="Z14" s="388"/>
      <c r="AA14" s="388"/>
      <c r="AB14" s="388"/>
      <c r="AC14" s="388"/>
      <c r="AD14" s="388"/>
      <c r="AE14" s="388"/>
      <c r="AF14" s="388"/>
      <c r="AG14" s="388"/>
      <c r="AH14" s="388"/>
      <c r="AI14" s="388"/>
      <c r="AJ14" s="391"/>
      <c r="AK14" s="482"/>
      <c r="AL14" s="479"/>
      <c r="AM14" s="762" t="s">
        <v>736</v>
      </c>
      <c r="AN14" s="527" t="s">
        <v>735</v>
      </c>
      <c r="AO14" s="405" t="s">
        <v>172</v>
      </c>
      <c r="AP14" s="132">
        <f>IF(AO14="Asignado",15,0)</f>
        <v>15</v>
      </c>
      <c r="AQ14" s="405" t="s">
        <v>173</v>
      </c>
      <c r="AR14" s="132">
        <f>IF(AQ14="adecuado",15,0)</f>
        <v>15</v>
      </c>
      <c r="AS14" s="405" t="s">
        <v>174</v>
      </c>
      <c r="AT14" s="132">
        <f>IF(AS14="Oportuna",15,0)</f>
        <v>15</v>
      </c>
      <c r="AU14" s="405" t="s">
        <v>175</v>
      </c>
      <c r="AV14" s="132">
        <f>IF(AU14="Prevenir",15,IF(AU14="Detectar",10,0))</f>
        <v>15</v>
      </c>
      <c r="AW14" s="405" t="s">
        <v>176</v>
      </c>
      <c r="AX14" s="132">
        <f>IF(AW14="Confiable",15,0)</f>
        <v>15</v>
      </c>
      <c r="AY14" s="405" t="s">
        <v>177</v>
      </c>
      <c r="AZ14" s="132">
        <f>IF(AY14="Se investigan y resuelven oportunamente",15,0)</f>
        <v>15</v>
      </c>
      <c r="BA14" s="405" t="s">
        <v>178</v>
      </c>
      <c r="BB14" s="132">
        <f>IF(BA14="Completa",10,IF(BA14="Incompleta",5,0))</f>
        <v>10</v>
      </c>
      <c r="BC14" s="132">
        <f>BB14+AZ14+AX14+AV14+AT14+AR14+AP14</f>
        <v>100</v>
      </c>
      <c r="BD14" s="571" t="str">
        <f>IF(BC14&gt;95,"FUERTE",IF(AND(BC14&lt;95.01,BC14&gt;85.02),"MODERADO",IF(AND(BC14&lt;85.01,BC14&gt;1),"DEBIL","ESTABLECER CONTROL")))</f>
        <v>FUERTE</v>
      </c>
      <c r="BE14" s="425"/>
      <c r="BF14" s="422"/>
      <c r="BG14" s="422"/>
      <c r="BH14" s="422"/>
      <c r="BI14" s="438"/>
      <c r="BJ14" s="391"/>
      <c r="BK14" s="552" t="s">
        <v>760</v>
      </c>
      <c r="BL14" s="758" t="s">
        <v>734</v>
      </c>
      <c r="BM14" s="760">
        <v>46024</v>
      </c>
      <c r="BN14" s="760">
        <v>46371</v>
      </c>
      <c r="BO14" s="761" t="s">
        <v>733</v>
      </c>
      <c r="BP14" s="803">
        <v>46142</v>
      </c>
      <c r="BQ14" s="405" t="s">
        <v>803</v>
      </c>
      <c r="BR14" s="433" t="s">
        <v>799</v>
      </c>
    </row>
    <row r="15" spans="1:70" ht="50.1" customHeight="1" thickBot="1">
      <c r="A15" s="568"/>
      <c r="B15" s="568"/>
      <c r="C15" s="467"/>
      <c r="D15" s="432"/>
      <c r="E15" s="404"/>
      <c r="F15" s="395"/>
      <c r="G15" s="404"/>
      <c r="H15" s="395"/>
      <c r="I15" s="404"/>
      <c r="J15" s="398"/>
      <c r="K15" s="404"/>
      <c r="L15" s="401"/>
      <c r="M15" s="401"/>
      <c r="N15" s="389"/>
      <c r="O15" s="450"/>
      <c r="P15" s="389"/>
      <c r="Q15" s="388"/>
      <c r="R15" s="388"/>
      <c r="S15" s="388"/>
      <c r="T15" s="388"/>
      <c r="U15" s="388"/>
      <c r="V15" s="388"/>
      <c r="W15" s="388"/>
      <c r="X15" s="388"/>
      <c r="Y15" s="388"/>
      <c r="Z15" s="388"/>
      <c r="AA15" s="388"/>
      <c r="AB15" s="388"/>
      <c r="AC15" s="388"/>
      <c r="AD15" s="388"/>
      <c r="AE15" s="388"/>
      <c r="AF15" s="388"/>
      <c r="AG15" s="388"/>
      <c r="AH15" s="388"/>
      <c r="AI15" s="388"/>
      <c r="AJ15" s="392"/>
      <c r="AK15" s="483"/>
      <c r="AL15" s="480"/>
      <c r="AM15" s="763"/>
      <c r="AN15" s="528"/>
      <c r="AO15" s="392"/>
      <c r="AP15" s="166">
        <f>IF(AO15="Asignado",15,0)</f>
        <v>0</v>
      </c>
      <c r="AQ15" s="392" t="s">
        <v>173</v>
      </c>
      <c r="AR15" s="166">
        <f>IF(AQ15="adecuado",15,0)</f>
        <v>15</v>
      </c>
      <c r="AS15" s="392" t="s">
        <v>174</v>
      </c>
      <c r="AT15" s="166">
        <f>IF(AS15="Oportuna",15,0)</f>
        <v>15</v>
      </c>
      <c r="AU15" s="392"/>
      <c r="AV15" s="166">
        <f>IF(AU15="Prevenir",15,IF(AU15="Detectar",10,0))</f>
        <v>0</v>
      </c>
      <c r="AW15" s="392"/>
      <c r="AX15" s="166">
        <f>IF(AW15="Confiable",15,0)</f>
        <v>0</v>
      </c>
      <c r="AY15" s="392"/>
      <c r="AZ15" s="166">
        <f>IF(AY15="Se investigan y resuelven oportunamente",15,0)</f>
        <v>0</v>
      </c>
      <c r="BA15" s="392"/>
      <c r="BB15" s="166">
        <f>IF(BA15="Completa",10,IF(BA15="Incompleta",5,0))</f>
        <v>0</v>
      </c>
      <c r="BC15" s="166">
        <f>BB15+AZ15+AX15+AV15+AT15+AR15+AP15</f>
        <v>30</v>
      </c>
      <c r="BD15" s="572"/>
      <c r="BE15" s="426"/>
      <c r="BF15" s="423"/>
      <c r="BG15" s="423"/>
      <c r="BH15" s="423"/>
      <c r="BI15" s="439"/>
      <c r="BJ15" s="392"/>
      <c r="BK15" s="553"/>
      <c r="BL15" s="759"/>
      <c r="BM15" s="759"/>
      <c r="BN15" s="759"/>
      <c r="BO15" s="553"/>
      <c r="BP15" s="392"/>
      <c r="BQ15" s="392"/>
      <c r="BR15" s="434"/>
    </row>
    <row r="16" spans="1:70">
      <c r="O16" s="47"/>
    </row>
    <row r="17" spans="15:15">
      <c r="O17" s="47"/>
    </row>
    <row r="18" spans="15:15">
      <c r="O18" s="47"/>
    </row>
    <row r="19" spans="15:15">
      <c r="O19" s="47"/>
    </row>
    <row r="20" spans="15:15">
      <c r="O20" s="47"/>
    </row>
    <row r="21" spans="15:15">
      <c r="O21" s="47"/>
    </row>
    <row r="22" spans="15:15">
      <c r="O22" s="47"/>
    </row>
    <row r="23" spans="15:15">
      <c r="O23" s="47"/>
    </row>
    <row r="24" spans="15:15">
      <c r="O24" s="47"/>
    </row>
    <row r="25" spans="15:15">
      <c r="O25" s="47"/>
    </row>
    <row r="26" spans="15:15">
      <c r="O26" s="47"/>
    </row>
    <row r="27" spans="15:15">
      <c r="O27" s="47"/>
    </row>
    <row r="28" spans="15:15">
      <c r="O28" s="47"/>
    </row>
    <row r="29" spans="15:15">
      <c r="O29" s="47"/>
    </row>
    <row r="30" spans="15:15">
      <c r="O30" s="47"/>
    </row>
    <row r="31" spans="15:15">
      <c r="O31" s="47"/>
    </row>
    <row r="32" spans="15:15">
      <c r="O32" s="47"/>
    </row>
    <row r="33" spans="15:15">
      <c r="O33" s="47"/>
    </row>
    <row r="34" spans="15:15">
      <c r="O34" s="47"/>
    </row>
    <row r="35" spans="15:15">
      <c r="O35" s="47"/>
    </row>
    <row r="36" spans="15:15">
      <c r="O36" s="47"/>
    </row>
    <row r="37" spans="15:15">
      <c r="O37" s="47"/>
    </row>
    <row r="38" spans="15:15">
      <c r="O38" s="47"/>
    </row>
    <row r="39" spans="15:15">
      <c r="O39" s="47"/>
    </row>
    <row r="40" spans="15:15">
      <c r="O40" s="47"/>
    </row>
    <row r="41" spans="15:15">
      <c r="O41" s="47"/>
    </row>
    <row r="42" spans="15:15">
      <c r="O42" s="47"/>
    </row>
    <row r="43" spans="15:15">
      <c r="O43" s="47"/>
    </row>
    <row r="44" spans="15:15">
      <c r="O44" s="47"/>
    </row>
    <row r="45" spans="15:15">
      <c r="O45" s="47"/>
    </row>
    <row r="46" spans="15:15">
      <c r="O46" s="47"/>
    </row>
    <row r="47" spans="15:15">
      <c r="O47" s="47"/>
    </row>
    <row r="48" spans="15:15">
      <c r="O48" s="47"/>
    </row>
    <row r="49" spans="15:15">
      <c r="O49" s="47"/>
    </row>
    <row r="50" spans="15:15">
      <c r="O50" s="47"/>
    </row>
    <row r="51" spans="15:15">
      <c r="O51" s="47"/>
    </row>
    <row r="52" spans="15:15">
      <c r="O52" s="47"/>
    </row>
    <row r="53" spans="15:15">
      <c r="O53" s="47"/>
    </row>
    <row r="54" spans="15:15">
      <c r="O54" s="47"/>
    </row>
    <row r="55" spans="15:15">
      <c r="O55" s="47"/>
    </row>
    <row r="56" spans="15:15">
      <c r="O56" s="47"/>
    </row>
    <row r="57" spans="15:15">
      <c r="O57" s="47"/>
    </row>
    <row r="58" spans="15:15">
      <c r="O58" s="47"/>
    </row>
    <row r="59" spans="15:15">
      <c r="O59" s="47"/>
    </row>
    <row r="60" spans="15:15">
      <c r="O60" s="47"/>
    </row>
    <row r="61" spans="15:15">
      <c r="O61" s="47"/>
    </row>
    <row r="62" spans="15:15">
      <c r="O62" s="47"/>
    </row>
    <row r="63" spans="15:15">
      <c r="O63" s="47"/>
    </row>
    <row r="64" spans="15:15">
      <c r="O64" s="47"/>
    </row>
    <row r="65" spans="15:15">
      <c r="O65" s="47"/>
    </row>
  </sheetData>
  <sheetProtection formatCells="0" formatRows="0"/>
  <dataConsolidate/>
  <mergeCells count="97">
    <mergeCell ref="BE13:BE15"/>
    <mergeCell ref="BF13:BF15"/>
    <mergeCell ref="BD14:BD15"/>
    <mergeCell ref="A10:A12"/>
    <mergeCell ref="Z13:Z15"/>
    <mergeCell ref="J13:J15"/>
    <mergeCell ref="F13:F15"/>
    <mergeCell ref="H13:H15"/>
    <mergeCell ref="AU14:AU15"/>
    <mergeCell ref="AW14:AW15"/>
    <mergeCell ref="AY14:AY15"/>
    <mergeCell ref="BA14:BA15"/>
    <mergeCell ref="Q13:Q15"/>
    <mergeCell ref="R13:R15"/>
    <mergeCell ref="AK13:AK15"/>
    <mergeCell ref="L13:L15"/>
    <mergeCell ref="A8:D8"/>
    <mergeCell ref="E8:I8"/>
    <mergeCell ref="BI13:BI15"/>
    <mergeCell ref="BJ13:BJ15"/>
    <mergeCell ref="AF13:AF15"/>
    <mergeCell ref="AG13:AG15"/>
    <mergeCell ref="AH13:AH15"/>
    <mergeCell ref="AI13:AI15"/>
    <mergeCell ref="AJ13:AJ15"/>
    <mergeCell ref="A13:A15"/>
    <mergeCell ref="B13:B15"/>
    <mergeCell ref="C13:C15"/>
    <mergeCell ref="D13:D15"/>
    <mergeCell ref="I13:I15"/>
    <mergeCell ref="E13:E15"/>
    <mergeCell ref="G13:G15"/>
    <mergeCell ref="M13:M15"/>
    <mergeCell ref="K13:K15"/>
    <mergeCell ref="BG13:BG15"/>
    <mergeCell ref="BH13:BH15"/>
    <mergeCell ref="AM14:AM15"/>
    <mergeCell ref="AN14:AN15"/>
    <mergeCell ref="AO14:AO15"/>
    <mergeCell ref="AQ14:AQ15"/>
    <mergeCell ref="AS14:AS15"/>
    <mergeCell ref="AC13:AC15"/>
    <mergeCell ref="T13:T15"/>
    <mergeCell ref="U13:U15"/>
    <mergeCell ref="V13:V15"/>
    <mergeCell ref="W13:W15"/>
    <mergeCell ref="AA13:AA15"/>
    <mergeCell ref="S13:S15"/>
    <mergeCell ref="P13:P15"/>
    <mergeCell ref="X13:X15"/>
    <mergeCell ref="Y13:Y15"/>
    <mergeCell ref="AD13:AD15"/>
    <mergeCell ref="AE13:AE15"/>
    <mergeCell ref="AB13:AB15"/>
    <mergeCell ref="BR11:BR12"/>
    <mergeCell ref="AL11:AL12"/>
    <mergeCell ref="AM11:AM12"/>
    <mergeCell ref="E1:BR2"/>
    <mergeCell ref="E5:BR6"/>
    <mergeCell ref="AY3:BR3"/>
    <mergeCell ref="AY4:BR4"/>
    <mergeCell ref="BJ10:BR10"/>
    <mergeCell ref="AN11:BF11"/>
    <mergeCell ref="BG11:BH11"/>
    <mergeCell ref="E3:AE3"/>
    <mergeCell ref="Q11:AK11"/>
    <mergeCell ref="BJ11:BJ12"/>
    <mergeCell ref="E4:AE4"/>
    <mergeCell ref="BK11:BN11"/>
    <mergeCell ref="BO11:BO12"/>
    <mergeCell ref="A1:D4"/>
    <mergeCell ref="AF3:AW3"/>
    <mergeCell ref="AF4:AW4"/>
    <mergeCell ref="A5:B5"/>
    <mergeCell ref="C5:D5"/>
    <mergeCell ref="A6:B6"/>
    <mergeCell ref="C6:D6"/>
    <mergeCell ref="B10:B12"/>
    <mergeCell ref="BP14:BP15"/>
    <mergeCell ref="BQ14:BQ15"/>
    <mergeCell ref="C10:C12"/>
    <mergeCell ref="D10:K10"/>
    <mergeCell ref="E11:K11"/>
    <mergeCell ref="D11:D12"/>
    <mergeCell ref="N11:P11"/>
    <mergeCell ref="N10:BH10"/>
    <mergeCell ref="BP11:BP12"/>
    <mergeCell ref="BQ11:BQ12"/>
    <mergeCell ref="AL13:AL15"/>
    <mergeCell ref="N13:N15"/>
    <mergeCell ref="O13:O15"/>
    <mergeCell ref="BR14:BR15"/>
    <mergeCell ref="BK14:BK15"/>
    <mergeCell ref="BL14:BL15"/>
    <mergeCell ref="BM14:BM15"/>
    <mergeCell ref="BN14:BN15"/>
    <mergeCell ref="BO14:BO15"/>
  </mergeCells>
  <conditionalFormatting sqref="D13:D15">
    <cfRule type="expression" dxfId="35" priority="39">
      <formula>$M$13&gt;=100%</formula>
    </cfRule>
    <cfRule type="expression" dxfId="34" priority="36">
      <formula>#REF!&gt;=100%</formula>
    </cfRule>
    <cfRule type="expression" dxfId="33" priority="37">
      <formula>#REF!&lt;100%</formula>
    </cfRule>
    <cfRule type="expression" dxfId="32" priority="38">
      <formula>$M$13&lt;100%</formula>
    </cfRule>
  </conditionalFormatting>
  <conditionalFormatting sqref="N13:O13">
    <cfRule type="containsText" dxfId="31" priority="32" operator="containsText" text="CASI SEGURO">
      <formula>NOT(ISERROR(SEARCH("CASI SEGURO",N13)))</formula>
    </cfRule>
    <cfRule type="containsText" dxfId="30" priority="31" operator="containsText" text="PROBABLE">
      <formula>NOT(ISERROR(SEARCH("PROBABLE",N13)))</formula>
    </cfRule>
    <cfRule type="containsText" dxfId="29" priority="30" operator="containsText" text="POSIBLE">
      <formula>NOT(ISERROR(SEARCH("POSIBLE",N13)))</formula>
    </cfRule>
    <cfRule type="containsText" dxfId="28" priority="29" operator="containsText" text="IMPROBABLE">
      <formula>NOT(ISERROR(SEARCH("IMPROBABLE",N13)))</formula>
    </cfRule>
    <cfRule type="containsText" dxfId="27" priority="28" operator="containsText" text="RARA VEZ">
      <formula>NOT(ISERROR(SEARCH("RARA VEZ",N13)))</formula>
    </cfRule>
  </conditionalFormatting>
  <conditionalFormatting sqref="AK13:AK15">
    <cfRule type="containsText" dxfId="26" priority="33" operator="containsText" text="CATASTRÓFICO">
      <formula>NOT(ISERROR(SEARCH("CATASTRÓFICO",AK13)))</formula>
    </cfRule>
    <cfRule type="containsText" dxfId="25" priority="34" operator="containsText" text="MAYOR">
      <formula>NOT(ISERROR(SEARCH("MAYOR",AK13)))</formula>
    </cfRule>
    <cfRule type="containsText" dxfId="24" priority="35" operator="containsText" text="MODERADO">
      <formula>NOT(ISERROR(SEARCH("MODERADO",AK13)))</formula>
    </cfRule>
  </conditionalFormatting>
  <conditionalFormatting sqref="AL13">
    <cfRule type="containsText" dxfId="23" priority="27" operator="containsText" text="BAJO">
      <formula>NOT(ISERROR(SEARCH("BAJO",AL13)))</formula>
    </cfRule>
    <cfRule type="containsText" dxfId="22" priority="26" operator="containsText" text="MODERADO">
      <formula>NOT(ISERROR(SEARCH("MODERADO",AL13)))</formula>
    </cfRule>
    <cfRule type="containsText" dxfId="21" priority="25" operator="containsText" text="ALTO">
      <formula>NOT(ISERROR(SEARCH("ALTO",AL13)))</formula>
    </cfRule>
    <cfRule type="containsText" dxfId="20" priority="24" operator="containsText" text="EXTREMO">
      <formula>NOT(ISERROR(SEARCH("EXTREMO",AL13)))</formula>
    </cfRule>
  </conditionalFormatting>
  <conditionalFormatting sqref="AM13:AM14">
    <cfRule type="cellIs" dxfId="19" priority="8" stopIfTrue="1" operator="equal">
      <formula>"ZONA DE RIESGO BAJA"</formula>
    </cfRule>
    <cfRule type="cellIs" dxfId="18" priority="9" stopIfTrue="1" operator="equal">
      <formula>"ZONA DE RIESGO MODERADA"</formula>
    </cfRule>
    <cfRule type="cellIs" dxfId="17" priority="10" stopIfTrue="1" operator="equal">
      <formula>"ZONA DE RIESGO ALTA"</formula>
    </cfRule>
    <cfRule type="cellIs" dxfId="16" priority="11" stopIfTrue="1" operator="equal">
      <formula>"ZONA DE RIESGO EXTREMA"</formula>
    </cfRule>
    <cfRule type="cellIs" dxfId="15" priority="12" stopIfTrue="1" operator="equal">
      <formula>"ZONA DE RIESGO INACEPTABLE"</formula>
    </cfRule>
    <cfRule type="cellIs" dxfId="14" priority="13" stopIfTrue="1" operator="equal">
      <formula>"ZONA DE RIESGO IMPORTANTE"</formula>
    </cfRule>
    <cfRule type="cellIs" dxfId="13" priority="14" stopIfTrue="1" operator="equal">
      <formula>"ZONA DE RIESGO MODERADO"</formula>
    </cfRule>
    <cfRule type="cellIs" dxfId="12" priority="15" stopIfTrue="1" operator="equal">
      <formula>"ZONA DE RIESGO ACEPTABLE"</formula>
    </cfRule>
  </conditionalFormatting>
  <conditionalFormatting sqref="BG13:BG15">
    <cfRule type="containsText" dxfId="11" priority="20" operator="containsText" text="PROBABLE">
      <formula>NOT(ISERROR(SEARCH("PROBABLE",BG13)))</formula>
    </cfRule>
    <cfRule type="containsText" dxfId="10" priority="21" operator="containsText" text="POSIBLE">
      <formula>NOT(ISERROR(SEARCH("POSIBLE",BG13)))</formula>
    </cfRule>
    <cfRule type="containsText" dxfId="9" priority="22" operator="containsText" text="IMPROBABLE">
      <formula>NOT(ISERROR(SEARCH("IMPROBABLE",BG13)))</formula>
    </cfRule>
    <cfRule type="containsText" dxfId="8" priority="23" operator="containsText" text="RARA VEZ">
      <formula>NOT(ISERROR(SEARCH("RARA VEZ",BG13)))</formula>
    </cfRule>
    <cfRule type="containsText" dxfId="7" priority="19" operator="containsText" text="CASI SEGURO">
      <formula>NOT(ISERROR(SEARCH("CASI SEGURO",BG13)))</formula>
    </cfRule>
  </conditionalFormatting>
  <conditionalFormatting sqref="BH13:BI13 BH14:BH15">
    <cfRule type="containsText" dxfId="6" priority="18" operator="containsText" text="CATASTRÓFICO">
      <formula>NOT(ISERROR(SEARCH("CATASTRÓFICO",BH13)))</formula>
    </cfRule>
    <cfRule type="containsText" dxfId="5" priority="17" operator="containsText" text="MAYOR">
      <formula>NOT(ISERROR(SEARCH("MAYOR",BH13)))</formula>
    </cfRule>
    <cfRule type="containsText" dxfId="4" priority="16" operator="containsText" text="MODERADO">
      <formula>NOT(ISERROR(SEARCH("MODERADO",BH13)))</formula>
    </cfRule>
  </conditionalFormatting>
  <conditionalFormatting sqref="BI13:BI15">
    <cfRule type="containsText" dxfId="3" priority="3" operator="containsText" text="EXTREMO">
      <formula>NOT(ISERROR(SEARCH("EXTREMO",BI13)))</formula>
    </cfRule>
    <cfRule type="containsText" dxfId="2" priority="2" operator="containsText" text="ALTO">
      <formula>NOT(ISERROR(SEARCH("ALTO",BI13)))</formula>
    </cfRule>
    <cfRule type="containsText" dxfId="1" priority="1" operator="containsText" text="MODERADO">
      <formula>NOT(ISERROR(SEARCH("MODERADO",BI13)))</formula>
    </cfRule>
  </conditionalFormatting>
  <conditionalFormatting sqref="BK13:BO13">
    <cfRule type="expression" dxfId="0" priority="4">
      <formula>#REF!="DILIGENCIE EL PLAN DE ACCIÓN"</formula>
    </cfRule>
  </conditionalFormatting>
  <dataValidations count="4">
    <dataValidation type="list" allowBlank="1" showInputMessage="1" showErrorMessage="1" sqref="BI13:BI15" xr:uid="{00000000-0002-0000-1200-000000000000}">
      <formula1>"EXTREMO,ALTO,MODERADO"</formula1>
    </dataValidation>
    <dataValidation type="list" allowBlank="1" showInputMessage="1" showErrorMessage="1" sqref="BR13:BR14" xr:uid="{00000000-0002-0000-1200-000001000000}">
      <formula1>"ABIERTA, CERRADA"</formula1>
    </dataValidation>
    <dataValidation type="list" allowBlank="1" showInputMessage="1" showErrorMessage="1" sqref="BJ13:BJ15" xr:uid="{00000000-0002-0000-1200-000002000000}">
      <formula1>TRATAMIENTOC</formula1>
    </dataValidation>
    <dataValidation type="list" allowBlank="1" showInputMessage="1" showErrorMessage="1" sqref="K13:K15 I13:I15 G13:G15 E13:E15" xr:uid="{00000000-0002-0000-1200-000003000000}">
      <formula1>Acción</formula1>
    </dataValidation>
  </dataValidations>
  <pageMargins left="0.7" right="0.7" top="0.75" bottom="0.75" header="0.3" footer="0.3"/>
  <pageSetup paperSize="9" scale="10" orientation="portrait" r:id="rId1"/>
  <drawing r:id="rId2"/>
  <legacy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3"/>
  <dimension ref="A2:F326"/>
  <sheetViews>
    <sheetView topLeftCell="A16" zoomScale="85" zoomScaleNormal="85" workbookViewId="0">
      <selection activeCell="B19" sqref="B19"/>
    </sheetView>
  </sheetViews>
  <sheetFormatPr baseColWidth="10" defaultColWidth="10.85546875" defaultRowHeight="15"/>
  <cols>
    <col min="1" max="1" width="3" style="3" customWidth="1"/>
    <col min="2" max="2" width="45.28515625" style="4" bestFit="1" customWidth="1"/>
    <col min="3" max="3" width="62.85546875" style="3" bestFit="1" customWidth="1"/>
    <col min="4" max="4" width="45.140625" style="3" customWidth="1"/>
    <col min="5" max="5" width="46.42578125" style="3" customWidth="1"/>
    <col min="6" max="6" width="29.85546875" style="3" customWidth="1"/>
    <col min="7" max="16384" width="10.85546875" style="3"/>
  </cols>
  <sheetData>
    <row r="2" spans="1:4" ht="33.950000000000003" customHeight="1">
      <c r="A2" s="764" t="s">
        <v>496</v>
      </c>
      <c r="B2" s="764"/>
      <c r="C2" s="764"/>
      <c r="D2" s="764"/>
    </row>
    <row r="3" spans="1:4" ht="21.95" customHeight="1">
      <c r="A3" s="106"/>
      <c r="B3" s="106"/>
      <c r="C3" s="106"/>
      <c r="D3" s="106"/>
    </row>
    <row r="4" spans="1:4" ht="21.95" customHeight="1">
      <c r="A4" s="764" t="s">
        <v>504</v>
      </c>
      <c r="B4" s="764"/>
      <c r="C4" s="764"/>
      <c r="D4" s="764"/>
    </row>
    <row r="6" spans="1:4">
      <c r="B6" s="139" t="s">
        <v>501</v>
      </c>
      <c r="C6" s="139" t="s">
        <v>502</v>
      </c>
      <c r="D6" s="139" t="s">
        <v>503</v>
      </c>
    </row>
    <row r="7" spans="1:4" ht="36.950000000000003" customHeight="1">
      <c r="B7" s="73" t="s">
        <v>114</v>
      </c>
      <c r="C7" s="73" t="s">
        <v>114</v>
      </c>
      <c r="D7" s="73" t="s">
        <v>59</v>
      </c>
    </row>
    <row r="8" spans="1:4" ht="36.950000000000003" customHeight="1">
      <c r="B8" s="73" t="s">
        <v>115</v>
      </c>
      <c r="C8" s="73" t="s">
        <v>115</v>
      </c>
      <c r="D8" s="73" t="s">
        <v>60</v>
      </c>
    </row>
    <row r="9" spans="1:4" ht="36.950000000000003" customHeight="1">
      <c r="B9" s="73" t="s">
        <v>214</v>
      </c>
      <c r="C9" s="73" t="s">
        <v>479</v>
      </c>
      <c r="D9" s="1" t="s">
        <v>61</v>
      </c>
    </row>
    <row r="10" spans="1:4" ht="36.950000000000003" customHeight="1">
      <c r="B10" s="72" t="s">
        <v>215</v>
      </c>
      <c r="C10" s="73" t="s">
        <v>480</v>
      </c>
      <c r="D10" s="138"/>
    </row>
    <row r="11" spans="1:4" ht="36.950000000000003" customHeight="1">
      <c r="B11" s="73" t="s">
        <v>216</v>
      </c>
      <c r="C11" s="1" t="s">
        <v>481</v>
      </c>
      <c r="D11" s="138"/>
    </row>
    <row r="12" spans="1:4" ht="36.950000000000003" customHeight="1">
      <c r="B12" s="73" t="s">
        <v>217</v>
      </c>
      <c r="C12" s="138"/>
      <c r="D12" s="138"/>
    </row>
    <row r="13" spans="1:4" ht="36.950000000000003" customHeight="1">
      <c r="B13" s="72" t="s">
        <v>218</v>
      </c>
      <c r="C13" s="138"/>
      <c r="D13" s="138"/>
    </row>
    <row r="16" spans="1:4" ht="24" customHeight="1">
      <c r="B16" s="788" t="s">
        <v>525</v>
      </c>
      <c r="C16" s="788"/>
      <c r="D16" s="788"/>
    </row>
    <row r="17" spans="1:4" ht="24" customHeight="1">
      <c r="B17" s="784"/>
      <c r="C17" s="784"/>
      <c r="D17" s="784"/>
    </row>
    <row r="18" spans="1:4" ht="20.100000000000001" customHeight="1">
      <c r="B18" s="117" t="s">
        <v>483</v>
      </c>
      <c r="C18" s="786" t="s">
        <v>4</v>
      </c>
      <c r="D18" s="786"/>
    </row>
    <row r="19" spans="1:4" ht="64.5" customHeight="1">
      <c r="B19" s="118" t="s">
        <v>491</v>
      </c>
      <c r="C19" s="67" t="s">
        <v>79</v>
      </c>
      <c r="D19" s="109" t="s">
        <v>8</v>
      </c>
    </row>
    <row r="20" spans="1:4" ht="39.6" customHeight="1">
      <c r="B20" s="118" t="s">
        <v>113</v>
      </c>
      <c r="C20" s="67" t="s">
        <v>82</v>
      </c>
      <c r="D20" s="109" t="s">
        <v>9</v>
      </c>
    </row>
    <row r="21" spans="1:4" ht="96.6" customHeight="1">
      <c r="B21" s="118" t="s">
        <v>492</v>
      </c>
      <c r="C21" s="67" t="s">
        <v>83</v>
      </c>
      <c r="D21" s="109" t="s">
        <v>10</v>
      </c>
    </row>
    <row r="22" spans="1:4" ht="33" customHeight="1">
      <c r="B22" s="118" t="s">
        <v>493</v>
      </c>
      <c r="C22" s="67" t="s">
        <v>80</v>
      </c>
      <c r="D22" s="109" t="s">
        <v>11</v>
      </c>
    </row>
    <row r="23" spans="1:4" ht="49.5" customHeight="1">
      <c r="B23" s="118" t="s">
        <v>494</v>
      </c>
      <c r="C23" s="67" t="s">
        <v>84</v>
      </c>
      <c r="D23" s="109" t="s">
        <v>12</v>
      </c>
    </row>
    <row r="24" spans="1:4" ht="46.5" customHeight="1">
      <c r="B24" s="118" t="s">
        <v>494</v>
      </c>
      <c r="C24" s="67" t="s">
        <v>85</v>
      </c>
      <c r="D24" s="109" t="s">
        <v>13</v>
      </c>
    </row>
    <row r="25" spans="1:4" ht="46.35" customHeight="1">
      <c r="B25" s="118" t="s">
        <v>495</v>
      </c>
      <c r="C25" s="67" t="s">
        <v>81</v>
      </c>
      <c r="D25" s="109" t="s">
        <v>14</v>
      </c>
    </row>
    <row r="26" spans="1:4">
      <c r="B26" s="98"/>
      <c r="C26" s="119"/>
      <c r="D26" s="137"/>
    </row>
    <row r="27" spans="1:4">
      <c r="A27" s="764" t="s">
        <v>512</v>
      </c>
      <c r="B27" s="764"/>
      <c r="C27" s="764"/>
      <c r="D27" s="764"/>
    </row>
    <row r="28" spans="1:4">
      <c r="A28" s="121"/>
      <c r="B28" s="764" t="s">
        <v>513</v>
      </c>
      <c r="C28" s="764"/>
      <c r="D28" s="764"/>
    </row>
    <row r="29" spans="1:4">
      <c r="A29" s="119"/>
      <c r="B29" s="81"/>
      <c r="C29" s="81"/>
      <c r="D29" s="81"/>
    </row>
    <row r="30" spans="1:4">
      <c r="A30" s="119"/>
      <c r="B30" s="785" t="s">
        <v>386</v>
      </c>
      <c r="C30" s="785"/>
      <c r="D30" s="785"/>
    </row>
    <row r="31" spans="1:4">
      <c r="A31" s="119"/>
      <c r="B31" s="124" t="s">
        <v>380</v>
      </c>
      <c r="C31" s="124" t="s">
        <v>70</v>
      </c>
      <c r="D31" s="124" t="s">
        <v>135</v>
      </c>
    </row>
    <row r="32" spans="1:4" ht="26.1" customHeight="1">
      <c r="A32" s="119"/>
      <c r="B32" s="125" t="s">
        <v>15</v>
      </c>
      <c r="C32" s="126" t="s">
        <v>381</v>
      </c>
      <c r="D32" s="131">
        <v>0.2</v>
      </c>
    </row>
    <row r="33" spans="1:4" ht="26.1" customHeight="1">
      <c r="A33" s="119"/>
      <c r="B33" s="127" t="s">
        <v>16</v>
      </c>
      <c r="C33" s="126" t="s">
        <v>382</v>
      </c>
      <c r="D33" s="131">
        <v>0.4</v>
      </c>
    </row>
    <row r="34" spans="1:4" ht="26.1" customHeight="1">
      <c r="A34" s="119"/>
      <c r="B34" s="128" t="s">
        <v>17</v>
      </c>
      <c r="C34" s="126" t="s">
        <v>383</v>
      </c>
      <c r="D34" s="131">
        <v>0.6</v>
      </c>
    </row>
    <row r="35" spans="1:4" ht="26.1" customHeight="1">
      <c r="A35" s="119"/>
      <c r="B35" s="129" t="s">
        <v>18</v>
      </c>
      <c r="C35" s="126" t="s">
        <v>384</v>
      </c>
      <c r="D35" s="131">
        <v>0.8</v>
      </c>
    </row>
    <row r="36" spans="1:4" ht="26.1" customHeight="1">
      <c r="A36" s="119"/>
      <c r="B36" s="130" t="s">
        <v>19</v>
      </c>
      <c r="C36" s="126" t="s">
        <v>385</v>
      </c>
      <c r="D36" s="131">
        <v>1</v>
      </c>
    </row>
    <row r="37" spans="1:4">
      <c r="A37" s="119"/>
      <c r="B37" s="120"/>
      <c r="C37" s="119"/>
      <c r="D37" s="119"/>
    </row>
    <row r="38" spans="1:4">
      <c r="A38" s="119"/>
      <c r="B38" s="120"/>
      <c r="C38" s="119"/>
      <c r="D38" s="119"/>
    </row>
    <row r="39" spans="1:4">
      <c r="A39" s="119"/>
      <c r="B39" s="789" t="s">
        <v>505</v>
      </c>
      <c r="C39" s="789"/>
      <c r="D39" s="789"/>
    </row>
    <row r="40" spans="1:4">
      <c r="A40" s="119"/>
      <c r="B40" s="122"/>
      <c r="C40" s="122"/>
      <c r="D40" s="122"/>
    </row>
    <row r="41" spans="1:4" ht="30">
      <c r="A41" s="119"/>
      <c r="B41" s="122" t="s">
        <v>506</v>
      </c>
      <c r="C41" s="122" t="s">
        <v>507</v>
      </c>
      <c r="D41" s="120"/>
    </row>
    <row r="42" spans="1:4">
      <c r="A42" s="119"/>
      <c r="B42" s="124" t="s">
        <v>380</v>
      </c>
      <c r="C42" s="124" t="s">
        <v>380</v>
      </c>
      <c r="D42" s="119"/>
    </row>
    <row r="43" spans="1:4" ht="24.95" customHeight="1">
      <c r="A43" s="119"/>
      <c r="B43" s="141" t="s">
        <v>15</v>
      </c>
      <c r="C43" s="141" t="s">
        <v>171</v>
      </c>
      <c r="D43" s="119"/>
    </row>
    <row r="44" spans="1:4" ht="24.95" customHeight="1">
      <c r="A44" s="119"/>
      <c r="B44" s="142" t="s">
        <v>16</v>
      </c>
      <c r="C44" s="142" t="s">
        <v>181</v>
      </c>
      <c r="D44" s="119"/>
    </row>
    <row r="45" spans="1:4" ht="24.95" customHeight="1">
      <c r="A45" s="119"/>
      <c r="B45" s="143" t="s">
        <v>17</v>
      </c>
      <c r="C45" s="143" t="s">
        <v>192</v>
      </c>
      <c r="D45" s="119"/>
    </row>
    <row r="46" spans="1:4" ht="24.95" customHeight="1">
      <c r="A46" s="119"/>
      <c r="B46" s="144" t="s">
        <v>18</v>
      </c>
      <c r="C46" s="144" t="s">
        <v>196</v>
      </c>
      <c r="D46" s="119"/>
    </row>
    <row r="47" spans="1:4" ht="24.95" customHeight="1">
      <c r="A47" s="119"/>
      <c r="B47" s="145" t="s">
        <v>19</v>
      </c>
      <c r="C47" s="145" t="s">
        <v>199</v>
      </c>
      <c r="D47" s="119"/>
    </row>
    <row r="48" spans="1:4">
      <c r="A48" s="119"/>
      <c r="B48" s="120"/>
      <c r="C48" s="119"/>
      <c r="D48" s="119"/>
    </row>
    <row r="49" spans="1:6">
      <c r="A49" s="119"/>
      <c r="B49" s="98"/>
      <c r="C49" s="119"/>
      <c r="D49" s="119"/>
    </row>
    <row r="50" spans="1:6">
      <c r="A50" s="764" t="s">
        <v>514</v>
      </c>
      <c r="B50" s="764"/>
      <c r="C50" s="764"/>
      <c r="D50" s="764"/>
    </row>
    <row r="51" spans="1:6">
      <c r="A51" s="780"/>
      <c r="B51" s="780"/>
      <c r="C51" s="780"/>
      <c r="D51" s="780"/>
    </row>
    <row r="52" spans="1:6">
      <c r="A52" s="122"/>
      <c r="B52" s="785" t="s">
        <v>400</v>
      </c>
      <c r="C52" s="785"/>
      <c r="D52" s="785"/>
    </row>
    <row r="53" spans="1:6">
      <c r="A53" s="122"/>
      <c r="B53" s="124"/>
      <c r="C53" s="124" t="s">
        <v>7</v>
      </c>
      <c r="D53" s="124" t="s">
        <v>387</v>
      </c>
    </row>
    <row r="54" spans="1:6" ht="36" customHeight="1">
      <c r="A54" s="122"/>
      <c r="B54" s="125" t="s">
        <v>388</v>
      </c>
      <c r="C54" s="126" t="s">
        <v>389</v>
      </c>
      <c r="D54" s="126" t="s">
        <v>86</v>
      </c>
    </row>
    <row r="55" spans="1:6" ht="38.25">
      <c r="A55" s="122"/>
      <c r="B55" s="127" t="s">
        <v>390</v>
      </c>
      <c r="C55" s="126" t="s">
        <v>391</v>
      </c>
      <c r="D55" s="126" t="s">
        <v>392</v>
      </c>
      <c r="F55" s="178"/>
    </row>
    <row r="56" spans="1:6" ht="35.1" customHeight="1">
      <c r="A56" s="122"/>
      <c r="B56" s="128" t="s">
        <v>393</v>
      </c>
      <c r="C56" s="126" t="s">
        <v>394</v>
      </c>
      <c r="D56" s="126" t="s">
        <v>87</v>
      </c>
    </row>
    <row r="57" spans="1:6" ht="38.25">
      <c r="A57" s="122"/>
      <c r="B57" s="129" t="s">
        <v>395</v>
      </c>
      <c r="C57" s="126" t="s">
        <v>396</v>
      </c>
      <c r="D57" s="126" t="s">
        <v>88</v>
      </c>
    </row>
    <row r="58" spans="1:6" ht="39" customHeight="1">
      <c r="A58" s="122"/>
      <c r="B58" s="130" t="s">
        <v>397</v>
      </c>
      <c r="C58" s="126" t="s">
        <v>398</v>
      </c>
      <c r="D58" s="126" t="s">
        <v>399</v>
      </c>
    </row>
    <row r="59" spans="1:6">
      <c r="A59" s="122"/>
      <c r="B59" s="108"/>
      <c r="C59" s="107"/>
      <c r="D59" s="107"/>
    </row>
    <row r="60" spans="1:6">
      <c r="A60" s="122"/>
      <c r="B60" s="789" t="s">
        <v>510</v>
      </c>
      <c r="C60" s="789"/>
      <c r="D60" s="789"/>
    </row>
    <row r="61" spans="1:6">
      <c r="A61" s="122"/>
      <c r="B61" s="790"/>
      <c r="C61" s="790"/>
      <c r="D61" s="790"/>
    </row>
    <row r="62" spans="1:6" ht="30">
      <c r="A62" s="122"/>
      <c r="B62" s="122" t="s">
        <v>506</v>
      </c>
      <c r="C62" s="122" t="s">
        <v>507</v>
      </c>
      <c r="D62" s="107"/>
    </row>
    <row r="63" spans="1:6" ht="24" customHeight="1">
      <c r="A63" s="122"/>
      <c r="B63" s="155" t="s">
        <v>380</v>
      </c>
      <c r="C63" s="155" t="s">
        <v>380</v>
      </c>
      <c r="D63" s="107"/>
    </row>
    <row r="64" spans="1:6" ht="27" customHeight="1">
      <c r="A64" s="122"/>
      <c r="B64" s="147" t="s">
        <v>388</v>
      </c>
      <c r="C64" s="146" t="s">
        <v>484</v>
      </c>
      <c r="D64" s="107"/>
    </row>
    <row r="65" spans="1:4" ht="27" customHeight="1">
      <c r="A65" s="122"/>
      <c r="B65" s="148" t="s">
        <v>390</v>
      </c>
      <c r="C65" s="146" t="s">
        <v>484</v>
      </c>
      <c r="D65" s="107"/>
    </row>
    <row r="66" spans="1:4" ht="27" customHeight="1">
      <c r="A66" s="122"/>
      <c r="B66" s="149" t="s">
        <v>393</v>
      </c>
      <c r="C66" s="150" t="s">
        <v>22</v>
      </c>
      <c r="D66" s="107"/>
    </row>
    <row r="67" spans="1:4" ht="27" customHeight="1">
      <c r="A67" s="122"/>
      <c r="B67" s="151" t="s">
        <v>395</v>
      </c>
      <c r="C67" s="152" t="s">
        <v>508</v>
      </c>
      <c r="D67" s="107"/>
    </row>
    <row r="68" spans="1:4" ht="27" customHeight="1">
      <c r="A68" s="122"/>
      <c r="B68" s="153" t="s">
        <v>397</v>
      </c>
      <c r="C68" s="154" t="s">
        <v>509</v>
      </c>
      <c r="D68" s="107"/>
    </row>
    <row r="69" spans="1:4">
      <c r="A69" s="122"/>
      <c r="B69" s="3"/>
      <c r="D69" s="107"/>
    </row>
    <row r="70" spans="1:4">
      <c r="A70" s="764" t="s">
        <v>515</v>
      </c>
      <c r="B70" s="764"/>
      <c r="C70" s="764"/>
      <c r="D70" s="764"/>
    </row>
    <row r="71" spans="1:4">
      <c r="A71" s="106"/>
      <c r="B71" s="106"/>
      <c r="C71" s="106"/>
      <c r="D71" s="106"/>
    </row>
    <row r="73" spans="1:4">
      <c r="D73" s="783" t="s">
        <v>401</v>
      </c>
    </row>
    <row r="74" spans="1:4">
      <c r="D74" s="783"/>
    </row>
    <row r="75" spans="1:4">
      <c r="D75" s="783"/>
    </row>
    <row r="76" spans="1:4">
      <c r="D76" s="783"/>
    </row>
    <row r="77" spans="1:4">
      <c r="D77" s="783"/>
    </row>
    <row r="93" spans="2:4">
      <c r="B93" s="98"/>
      <c r="C93" s="119"/>
      <c r="D93" s="137"/>
    </row>
    <row r="94" spans="2:4">
      <c r="B94" s="98"/>
      <c r="C94" s="119"/>
      <c r="D94" s="137"/>
    </row>
    <row r="95" spans="2:4">
      <c r="B95" s="98"/>
      <c r="C95" s="119"/>
      <c r="D95" s="137"/>
    </row>
    <row r="96" spans="2:4">
      <c r="B96" s="98"/>
      <c r="C96" s="119"/>
      <c r="D96" s="137"/>
    </row>
    <row r="97" spans="2:4">
      <c r="B97" s="98"/>
      <c r="C97" s="119"/>
      <c r="D97" s="137"/>
    </row>
    <row r="98" spans="2:4">
      <c r="B98" s="98"/>
      <c r="C98" s="119"/>
      <c r="D98" s="137"/>
    </row>
    <row r="99" spans="2:4">
      <c r="B99" s="98"/>
      <c r="C99" s="119"/>
      <c r="D99" s="137"/>
    </row>
    <row r="100" spans="2:4">
      <c r="B100" s="98"/>
      <c r="C100" s="119"/>
      <c r="D100" s="137"/>
    </row>
    <row r="101" spans="2:4">
      <c r="B101" s="98"/>
      <c r="C101" s="119"/>
      <c r="D101" s="137"/>
    </row>
    <row r="102" spans="2:4">
      <c r="B102" s="98"/>
      <c r="C102" s="119"/>
      <c r="D102" s="137"/>
    </row>
    <row r="103" spans="2:4">
      <c r="B103" s="98"/>
      <c r="C103" s="119"/>
      <c r="D103" s="137"/>
    </row>
    <row r="104" spans="2:4">
      <c r="B104" s="98"/>
      <c r="C104" s="119"/>
      <c r="D104" s="137"/>
    </row>
    <row r="105" spans="2:4">
      <c r="B105" s="98"/>
      <c r="C105" s="119"/>
      <c r="D105" s="137"/>
    </row>
    <row r="106" spans="2:4">
      <c r="B106" s="98"/>
      <c r="C106" s="119"/>
      <c r="D106" s="137"/>
    </row>
    <row r="107" spans="2:4">
      <c r="B107" s="98"/>
      <c r="C107" s="119"/>
      <c r="D107" s="137"/>
    </row>
    <row r="108" spans="2:4">
      <c r="B108" s="98"/>
      <c r="C108" s="119"/>
      <c r="D108" s="137"/>
    </row>
    <row r="109" spans="2:4">
      <c r="B109" s="98"/>
      <c r="C109" s="119"/>
      <c r="D109" s="137"/>
    </row>
    <row r="110" spans="2:4">
      <c r="B110" s="98"/>
      <c r="C110" s="119"/>
      <c r="D110" s="137"/>
    </row>
    <row r="111" spans="2:4">
      <c r="B111" s="98"/>
      <c r="C111" s="119"/>
      <c r="D111" s="137"/>
    </row>
    <row r="112" spans="2:4">
      <c r="B112" s="98"/>
      <c r="C112" s="119"/>
      <c r="D112" s="137"/>
    </row>
    <row r="114" spans="1:4" ht="27" customHeight="1">
      <c r="A114" s="765" t="s">
        <v>511</v>
      </c>
      <c r="B114" s="765"/>
      <c r="C114" s="765"/>
      <c r="D114" s="765"/>
    </row>
    <row r="115" spans="1:4" ht="15.75" thickBot="1"/>
    <row r="116" spans="1:4" ht="15.75">
      <c r="B116" s="99" t="s">
        <v>308</v>
      </c>
      <c r="C116" s="781" t="s">
        <v>309</v>
      </c>
      <c r="D116" s="782"/>
    </row>
    <row r="117" spans="1:4" ht="126.95" customHeight="1">
      <c r="B117" s="100" t="s">
        <v>310</v>
      </c>
      <c r="C117" s="775" t="s">
        <v>311</v>
      </c>
      <c r="D117" s="775"/>
    </row>
    <row r="118" spans="1:4" ht="80.099999999999994" customHeight="1">
      <c r="B118" s="100" t="s">
        <v>236</v>
      </c>
      <c r="C118" s="775" t="s">
        <v>312</v>
      </c>
      <c r="D118" s="775"/>
    </row>
    <row r="119" spans="1:4" ht="80.099999999999994" customHeight="1">
      <c r="B119" s="100" t="s">
        <v>235</v>
      </c>
      <c r="C119" s="775" t="s">
        <v>313</v>
      </c>
      <c r="D119" s="775"/>
    </row>
    <row r="120" spans="1:4" ht="80.099999999999994" customHeight="1">
      <c r="B120" s="101" t="s">
        <v>314</v>
      </c>
      <c r="C120" s="775" t="s">
        <v>315</v>
      </c>
      <c r="D120" s="775"/>
    </row>
    <row r="121" spans="1:4" ht="80.099999999999994" customHeight="1">
      <c r="B121" s="100" t="s">
        <v>316</v>
      </c>
      <c r="C121" s="775" t="s">
        <v>317</v>
      </c>
      <c r="D121" s="775"/>
    </row>
    <row r="122" spans="1:4" ht="80.099999999999994" customHeight="1">
      <c r="B122" s="100" t="s">
        <v>318</v>
      </c>
      <c r="C122" s="775" t="s">
        <v>319</v>
      </c>
      <c r="D122" s="775"/>
    </row>
    <row r="123" spans="1:4" ht="80.099999999999994" customHeight="1">
      <c r="B123" s="100" t="s">
        <v>320</v>
      </c>
      <c r="C123" s="775" t="s">
        <v>321</v>
      </c>
      <c r="D123" s="775"/>
    </row>
    <row r="124" spans="1:4" ht="80.099999999999994" customHeight="1">
      <c r="B124" s="100" t="s">
        <v>322</v>
      </c>
      <c r="C124" s="775" t="s">
        <v>323</v>
      </c>
      <c r="D124" s="775"/>
    </row>
    <row r="125" spans="1:4" ht="15.75" thickBot="1"/>
    <row r="126" spans="1:4" ht="16.5" thickBot="1">
      <c r="B126" s="56" t="s">
        <v>233</v>
      </c>
      <c r="C126" s="57" t="s">
        <v>284</v>
      </c>
    </row>
    <row r="127" spans="1:4" ht="15.75" thickBot="1">
      <c r="B127" s="769" t="s">
        <v>324</v>
      </c>
      <c r="C127" s="58" t="s">
        <v>285</v>
      </c>
    </row>
    <row r="128" spans="1:4" ht="15.75" thickBot="1">
      <c r="B128" s="771"/>
      <c r="C128" s="60" t="s">
        <v>286</v>
      </c>
    </row>
    <row r="129" spans="2:3" ht="15.75" thickBot="1">
      <c r="B129" s="769" t="s">
        <v>325</v>
      </c>
      <c r="C129" s="58" t="s">
        <v>287</v>
      </c>
    </row>
    <row r="130" spans="2:3" ht="15.75" thickBot="1">
      <c r="B130" s="771"/>
      <c r="C130" s="60" t="s">
        <v>288</v>
      </c>
    </row>
    <row r="131" spans="2:3" ht="15.75" thickBot="1">
      <c r="B131" s="769" t="s">
        <v>326</v>
      </c>
      <c r="C131" s="58" t="s">
        <v>289</v>
      </c>
    </row>
    <row r="132" spans="2:3" ht="15.75" thickBot="1">
      <c r="B132" s="771"/>
      <c r="C132" s="60" t="s">
        <v>290</v>
      </c>
    </row>
    <row r="133" spans="2:3" ht="15.75" thickBot="1">
      <c r="B133" s="769" t="s">
        <v>327</v>
      </c>
      <c r="C133" s="58" t="s">
        <v>291</v>
      </c>
    </row>
    <row r="134" spans="2:3" ht="15.75" thickBot="1">
      <c r="B134" s="771"/>
      <c r="C134" s="60" t="s">
        <v>292</v>
      </c>
    </row>
    <row r="135" spans="2:3">
      <c r="B135" s="769" t="s">
        <v>328</v>
      </c>
      <c r="C135" s="62" t="s">
        <v>293</v>
      </c>
    </row>
    <row r="136" spans="2:3" ht="15.75" thickBot="1">
      <c r="B136" s="770"/>
      <c r="C136" s="58" t="s">
        <v>294</v>
      </c>
    </row>
    <row r="137" spans="2:3" ht="15.75" thickBot="1">
      <c r="B137" s="771"/>
      <c r="C137" s="60" t="s">
        <v>295</v>
      </c>
    </row>
    <row r="138" spans="2:3" ht="15.75" thickBot="1">
      <c r="B138" s="769" t="s">
        <v>329</v>
      </c>
      <c r="C138" s="58" t="s">
        <v>296</v>
      </c>
    </row>
    <row r="139" spans="2:3" ht="15.75" thickBot="1">
      <c r="B139" s="770"/>
      <c r="C139" s="60" t="s">
        <v>297</v>
      </c>
    </row>
    <row r="140" spans="2:3" ht="15.75" thickBot="1">
      <c r="B140" s="770"/>
      <c r="C140" s="58" t="s">
        <v>298</v>
      </c>
    </row>
    <row r="141" spans="2:3" ht="15.75" thickBot="1">
      <c r="B141" s="770"/>
      <c r="C141" s="60" t="s">
        <v>299</v>
      </c>
    </row>
    <row r="142" spans="2:3" ht="30.75" thickBot="1">
      <c r="B142" s="771"/>
      <c r="C142" s="58" t="s">
        <v>300</v>
      </c>
    </row>
    <row r="143" spans="2:3" ht="16.5" thickBot="1">
      <c r="B143" s="61" t="s">
        <v>330</v>
      </c>
      <c r="C143" s="60" t="s">
        <v>301</v>
      </c>
    </row>
    <row r="144" spans="2:3" ht="16.5" thickBot="1">
      <c r="B144" s="59" t="s">
        <v>331</v>
      </c>
      <c r="C144" s="58" t="s">
        <v>302</v>
      </c>
    </row>
    <row r="145" spans="2:3" ht="15.75" thickBot="1">
      <c r="B145" s="766" t="s">
        <v>332</v>
      </c>
      <c r="C145" s="60" t="s">
        <v>303</v>
      </c>
    </row>
    <row r="146" spans="2:3" ht="15.75" thickBot="1">
      <c r="B146" s="768"/>
      <c r="C146" s="60" t="s">
        <v>304</v>
      </c>
    </row>
    <row r="147" spans="2:3" ht="15.75" thickBot="1"/>
    <row r="148" spans="2:3" ht="16.5" thickBot="1">
      <c r="B148" s="56" t="s">
        <v>233</v>
      </c>
      <c r="C148" s="57" t="s">
        <v>234</v>
      </c>
    </row>
    <row r="149" spans="2:3" ht="15.75" thickBot="1">
      <c r="B149" s="769" t="s">
        <v>235</v>
      </c>
      <c r="C149" s="58" t="s">
        <v>333</v>
      </c>
    </row>
    <row r="150" spans="2:3" ht="15.75" thickBot="1">
      <c r="B150" s="770"/>
      <c r="C150" s="60" t="s">
        <v>334</v>
      </c>
    </row>
    <row r="151" spans="2:3" ht="15.75" thickBot="1">
      <c r="B151" s="770"/>
      <c r="C151" s="58" t="s">
        <v>335</v>
      </c>
    </row>
    <row r="152" spans="2:3" ht="30.75" thickBot="1">
      <c r="B152" s="770"/>
      <c r="C152" s="60" t="s">
        <v>336</v>
      </c>
    </row>
    <row r="153" spans="2:3" ht="15.75" thickBot="1">
      <c r="B153" s="770"/>
      <c r="C153" s="58" t="s">
        <v>337</v>
      </c>
    </row>
    <row r="154" spans="2:3" ht="15.75" thickBot="1">
      <c r="B154" s="770"/>
      <c r="C154" s="60" t="s">
        <v>338</v>
      </c>
    </row>
    <row r="155" spans="2:3" ht="15.75" thickBot="1">
      <c r="B155" s="771"/>
      <c r="C155" s="58" t="s">
        <v>339</v>
      </c>
    </row>
    <row r="156" spans="2:3" ht="15.75" thickBot="1">
      <c r="B156" s="766" t="s">
        <v>236</v>
      </c>
      <c r="C156" s="60" t="s">
        <v>340</v>
      </c>
    </row>
    <row r="157" spans="2:3" ht="15.75" thickBot="1">
      <c r="B157" s="767"/>
      <c r="C157" s="58" t="s">
        <v>341</v>
      </c>
    </row>
    <row r="158" spans="2:3" ht="15.75" thickBot="1">
      <c r="B158" s="767"/>
      <c r="C158" s="60" t="s">
        <v>342</v>
      </c>
    </row>
    <row r="159" spans="2:3" ht="15.75" thickBot="1">
      <c r="B159" s="767"/>
      <c r="C159" s="58" t="s">
        <v>343</v>
      </c>
    </row>
    <row r="160" spans="2:3" ht="15.75" thickBot="1">
      <c r="B160" s="767"/>
      <c r="C160" s="60" t="s">
        <v>344</v>
      </c>
    </row>
    <row r="161" spans="2:3" ht="15.75" thickBot="1">
      <c r="B161" s="767"/>
      <c r="C161" s="58" t="s">
        <v>345</v>
      </c>
    </row>
    <row r="162" spans="2:3" ht="15.75" thickBot="1">
      <c r="B162" s="767"/>
      <c r="C162" s="60" t="s">
        <v>346</v>
      </c>
    </row>
    <row r="163" spans="2:3" ht="30.75" thickBot="1">
      <c r="B163" s="767"/>
      <c r="C163" s="58" t="s">
        <v>347</v>
      </c>
    </row>
    <row r="164" spans="2:3" ht="15.75" thickBot="1">
      <c r="B164" s="767"/>
      <c r="C164" s="60" t="s">
        <v>348</v>
      </c>
    </row>
    <row r="165" spans="2:3" ht="15.75" thickBot="1">
      <c r="B165" s="768"/>
      <c r="C165" s="58" t="s">
        <v>349</v>
      </c>
    </row>
    <row r="166" spans="2:3" ht="15.75" thickBot="1">
      <c r="B166" s="766" t="s">
        <v>237</v>
      </c>
      <c r="C166" s="60" t="s">
        <v>350</v>
      </c>
    </row>
    <row r="167" spans="2:3" ht="15.75" thickBot="1">
      <c r="B167" s="767"/>
      <c r="C167" s="58" t="s">
        <v>351</v>
      </c>
    </row>
    <row r="168" spans="2:3" ht="15.75" thickBot="1">
      <c r="B168" s="767"/>
      <c r="C168" s="60" t="s">
        <v>352</v>
      </c>
    </row>
    <row r="169" spans="2:3" ht="15.75" thickBot="1">
      <c r="B169" s="767"/>
      <c r="C169" s="58" t="s">
        <v>353</v>
      </c>
    </row>
    <row r="170" spans="2:3" ht="15.75" thickBot="1">
      <c r="B170" s="768"/>
      <c r="C170" s="60" t="s">
        <v>354</v>
      </c>
    </row>
    <row r="171" spans="2:3" ht="15.75" thickBot="1">
      <c r="B171" s="769" t="s">
        <v>238</v>
      </c>
      <c r="C171" s="58" t="s">
        <v>355</v>
      </c>
    </row>
    <row r="172" spans="2:3" ht="15.75" thickBot="1">
      <c r="B172" s="770"/>
      <c r="C172" s="60" t="s">
        <v>356</v>
      </c>
    </row>
    <row r="173" spans="2:3" ht="15.75" thickBot="1">
      <c r="B173" s="770"/>
      <c r="C173" s="58" t="s">
        <v>357</v>
      </c>
    </row>
    <row r="174" spans="2:3" ht="15.75" thickBot="1">
      <c r="B174" s="770"/>
      <c r="C174" s="60" t="s">
        <v>358</v>
      </c>
    </row>
    <row r="175" spans="2:3" ht="15.75" thickBot="1">
      <c r="B175" s="771"/>
      <c r="C175" s="58" t="s">
        <v>359</v>
      </c>
    </row>
    <row r="176" spans="2:3" ht="15.75" thickBot="1">
      <c r="B176" s="766" t="s">
        <v>239</v>
      </c>
      <c r="C176" s="60" t="s">
        <v>360</v>
      </c>
    </row>
    <row r="177" spans="2:3" ht="15.75" thickBot="1">
      <c r="B177" s="767"/>
      <c r="C177" s="58" t="s">
        <v>361</v>
      </c>
    </row>
    <row r="178" spans="2:3" ht="15.75" thickBot="1">
      <c r="B178" s="767"/>
      <c r="C178" s="60" t="s">
        <v>362</v>
      </c>
    </row>
    <row r="179" spans="2:3" ht="15.75" thickBot="1">
      <c r="B179" s="768"/>
      <c r="C179" s="58" t="s">
        <v>363</v>
      </c>
    </row>
    <row r="180" spans="2:3">
      <c r="B180" s="63"/>
      <c r="C180" s="772" t="s">
        <v>364</v>
      </c>
    </row>
    <row r="181" spans="2:3">
      <c r="B181" s="63"/>
      <c r="C181" s="773"/>
    </row>
    <row r="182" spans="2:3" ht="16.5" thickBot="1">
      <c r="B182" s="61" t="s">
        <v>240</v>
      </c>
      <c r="C182" s="774"/>
    </row>
    <row r="183" spans="2:3" ht="30.75" thickBot="1">
      <c r="B183" s="63"/>
      <c r="C183" s="58" t="s">
        <v>365</v>
      </c>
    </row>
    <row r="184" spans="2:3" ht="30.75" thickBot="1">
      <c r="B184" s="63"/>
      <c r="C184" s="60" t="s">
        <v>366</v>
      </c>
    </row>
    <row r="185" spans="2:3" ht="16.5" thickBot="1">
      <c r="B185" s="61"/>
      <c r="C185" s="58" t="s">
        <v>367</v>
      </c>
    </row>
    <row r="186" spans="2:3" ht="30.75" thickBot="1">
      <c r="B186" s="63"/>
      <c r="C186" s="60" t="s">
        <v>368</v>
      </c>
    </row>
    <row r="187" spans="2:3" ht="75.75" thickBot="1">
      <c r="B187" s="59" t="s">
        <v>240</v>
      </c>
      <c r="C187" s="60" t="s">
        <v>369</v>
      </c>
    </row>
    <row r="188" spans="2:3">
      <c r="B188" s="3"/>
    </row>
    <row r="189" spans="2:3">
      <c r="B189" s="3"/>
    </row>
    <row r="190" spans="2:3">
      <c r="B190" s="787" t="s">
        <v>4</v>
      </c>
      <c r="C190" s="787"/>
    </row>
    <row r="191" spans="2:3" ht="28.5">
      <c r="B191" s="156" t="s">
        <v>8</v>
      </c>
      <c r="C191" s="67" t="s">
        <v>79</v>
      </c>
    </row>
    <row r="192" spans="2:3" ht="28.5">
      <c r="B192" s="157" t="s">
        <v>9</v>
      </c>
      <c r="C192" s="67" t="s">
        <v>82</v>
      </c>
    </row>
    <row r="193" spans="1:4" ht="99.75">
      <c r="B193" s="156" t="s">
        <v>10</v>
      </c>
      <c r="C193" s="67" t="s">
        <v>83</v>
      </c>
    </row>
    <row r="194" spans="1:4" ht="28.5">
      <c r="B194" s="157" t="s">
        <v>11</v>
      </c>
      <c r="C194" s="67" t="s">
        <v>80</v>
      </c>
    </row>
    <row r="195" spans="1:4" ht="42.75">
      <c r="B195" s="156" t="s">
        <v>12</v>
      </c>
      <c r="C195" s="67" t="s">
        <v>84</v>
      </c>
    </row>
    <row r="196" spans="1:4" ht="42.75">
      <c r="B196" s="157" t="s">
        <v>13</v>
      </c>
      <c r="C196" s="67" t="s">
        <v>85</v>
      </c>
    </row>
    <row r="197" spans="1:4" ht="42.75">
      <c r="B197" s="156" t="s">
        <v>14</v>
      </c>
      <c r="C197" s="67" t="s">
        <v>81</v>
      </c>
    </row>
    <row r="198" spans="1:4">
      <c r="B198" s="3"/>
    </row>
    <row r="199" spans="1:4">
      <c r="A199" s="764" t="s">
        <v>516</v>
      </c>
      <c r="B199" s="764"/>
      <c r="C199" s="764"/>
      <c r="D199" s="764"/>
    </row>
    <row r="200" spans="1:4">
      <c r="A200" s="121"/>
      <c r="B200" s="764" t="s">
        <v>517</v>
      </c>
      <c r="C200" s="764"/>
      <c r="D200" s="764"/>
    </row>
    <row r="201" spans="1:4">
      <c r="A201" s="119"/>
      <c r="B201" s="81"/>
      <c r="C201" s="81"/>
      <c r="D201" s="81"/>
    </row>
    <row r="202" spans="1:4">
      <c r="A202" s="119"/>
      <c r="B202" s="785" t="s">
        <v>386</v>
      </c>
      <c r="C202" s="785"/>
      <c r="D202" s="785"/>
    </row>
    <row r="203" spans="1:4">
      <c r="A203" s="119"/>
      <c r="B203" s="124" t="s">
        <v>380</v>
      </c>
      <c r="C203" s="124" t="s">
        <v>70</v>
      </c>
      <c r="D203" s="124" t="s">
        <v>135</v>
      </c>
    </row>
    <row r="204" spans="1:4" ht="25.5">
      <c r="A204" s="119"/>
      <c r="B204" s="125" t="s">
        <v>15</v>
      </c>
      <c r="C204" s="126" t="s">
        <v>381</v>
      </c>
      <c r="D204" s="131">
        <v>0.2</v>
      </c>
    </row>
    <row r="205" spans="1:4">
      <c r="A205" s="119"/>
      <c r="B205" s="127" t="s">
        <v>16</v>
      </c>
      <c r="C205" s="126" t="s">
        <v>382</v>
      </c>
      <c r="D205" s="131">
        <v>0.4</v>
      </c>
    </row>
    <row r="206" spans="1:4">
      <c r="A206" s="119"/>
      <c r="B206" s="128" t="s">
        <v>17</v>
      </c>
      <c r="C206" s="126" t="s">
        <v>383</v>
      </c>
      <c r="D206" s="131">
        <v>0.6</v>
      </c>
    </row>
    <row r="207" spans="1:4" ht="25.5">
      <c r="A207" s="119"/>
      <c r="B207" s="129" t="s">
        <v>18</v>
      </c>
      <c r="C207" s="126" t="s">
        <v>384</v>
      </c>
      <c r="D207" s="131">
        <v>0.8</v>
      </c>
    </row>
    <row r="208" spans="1:4" ht="25.5">
      <c r="A208" s="119"/>
      <c r="B208" s="130" t="s">
        <v>19</v>
      </c>
      <c r="C208" s="126" t="s">
        <v>385</v>
      </c>
      <c r="D208" s="131">
        <v>1</v>
      </c>
    </row>
    <row r="209" spans="1:4">
      <c r="A209" s="119"/>
      <c r="B209" s="120"/>
      <c r="C209" s="119"/>
      <c r="D209" s="119"/>
    </row>
    <row r="210" spans="1:4">
      <c r="A210" s="119"/>
      <c r="B210" s="120"/>
      <c r="C210" s="119"/>
      <c r="D210" s="119"/>
    </row>
    <row r="211" spans="1:4">
      <c r="A211" s="119"/>
      <c r="B211" s="98"/>
      <c r="C211" s="119"/>
      <c r="D211" s="119"/>
    </row>
    <row r="212" spans="1:4">
      <c r="A212" s="764" t="s">
        <v>518</v>
      </c>
      <c r="B212" s="764"/>
      <c r="C212" s="764"/>
      <c r="D212" s="764"/>
    </row>
    <row r="213" spans="1:4">
      <c r="A213" s="780"/>
      <c r="B213" s="780"/>
      <c r="C213" s="780"/>
      <c r="D213" s="780"/>
    </row>
    <row r="214" spans="1:4">
      <c r="A214" s="122"/>
      <c r="B214" s="785" t="s">
        <v>400</v>
      </c>
      <c r="C214" s="785"/>
      <c r="D214" s="785"/>
    </row>
    <row r="215" spans="1:4">
      <c r="A215" s="122"/>
      <c r="B215" s="124"/>
      <c r="C215" s="124" t="s">
        <v>7</v>
      </c>
      <c r="D215" s="124" t="s">
        <v>387</v>
      </c>
    </row>
    <row r="216" spans="1:4" ht="25.5">
      <c r="A216" s="122"/>
      <c r="B216" s="125" t="s">
        <v>388</v>
      </c>
      <c r="C216" s="126" t="s">
        <v>389</v>
      </c>
      <c r="D216" s="126" t="s">
        <v>86</v>
      </c>
    </row>
    <row r="217" spans="1:4" ht="38.25">
      <c r="A217" s="122"/>
      <c r="B217" s="127" t="s">
        <v>390</v>
      </c>
      <c r="C217" s="126" t="s">
        <v>391</v>
      </c>
      <c r="D217" s="126" t="s">
        <v>392</v>
      </c>
    </row>
    <row r="218" spans="1:4" ht="36" customHeight="1">
      <c r="A218" s="122"/>
      <c r="B218" s="128" t="s">
        <v>393</v>
      </c>
      <c r="C218" s="126" t="s">
        <v>394</v>
      </c>
      <c r="D218" s="126" t="s">
        <v>87</v>
      </c>
    </row>
    <row r="219" spans="1:4" ht="38.25">
      <c r="A219" s="122"/>
      <c r="B219" s="129" t="s">
        <v>395</v>
      </c>
      <c r="C219" s="126" t="s">
        <v>396</v>
      </c>
      <c r="D219" s="126" t="s">
        <v>88</v>
      </c>
    </row>
    <row r="220" spans="1:4" ht="36" customHeight="1">
      <c r="A220" s="122"/>
      <c r="B220" s="130" t="s">
        <v>397</v>
      </c>
      <c r="C220" s="126" t="s">
        <v>398</v>
      </c>
      <c r="D220" s="126" t="s">
        <v>399</v>
      </c>
    </row>
    <row r="221" spans="1:4">
      <c r="A221" s="122"/>
      <c r="B221" s="108"/>
      <c r="C221" s="107"/>
      <c r="D221" s="107"/>
    </row>
    <row r="222" spans="1:4">
      <c r="A222" s="122"/>
      <c r="B222" s="3"/>
      <c r="D222" s="107"/>
    </row>
    <row r="223" spans="1:4">
      <c r="A223" s="122"/>
      <c r="B223" s="108"/>
      <c r="C223" s="107"/>
      <c r="D223" s="107"/>
    </row>
    <row r="224" spans="1:4">
      <c r="A224" s="764" t="s">
        <v>519</v>
      </c>
      <c r="B224" s="764"/>
      <c r="C224" s="764"/>
      <c r="D224" s="764"/>
    </row>
    <row r="225" spans="1:4">
      <c r="A225" s="106"/>
      <c r="B225" s="106"/>
      <c r="C225" s="106"/>
      <c r="D225" s="106"/>
    </row>
    <row r="227" spans="1:4">
      <c r="D227" s="783" t="s">
        <v>401</v>
      </c>
    </row>
    <row r="228" spans="1:4">
      <c r="D228" s="783"/>
    </row>
    <row r="229" spans="1:4">
      <c r="D229" s="783"/>
    </row>
    <row r="230" spans="1:4">
      <c r="D230" s="783"/>
    </row>
    <row r="231" spans="1:4">
      <c r="D231" s="783"/>
    </row>
    <row r="247" spans="2:2">
      <c r="B247" s="3"/>
    </row>
    <row r="248" spans="2:2">
      <c r="B248" s="3"/>
    </row>
    <row r="249" spans="2:2">
      <c r="B249" s="3"/>
    </row>
    <row r="250" spans="2:2">
      <c r="B250" s="3"/>
    </row>
    <row r="251" spans="2:2">
      <c r="B251" s="3"/>
    </row>
    <row r="252" spans="2:2">
      <c r="B252" s="3"/>
    </row>
    <row r="253" spans="2:2">
      <c r="B253" s="3"/>
    </row>
    <row r="254" spans="2:2">
      <c r="B254" s="3"/>
    </row>
    <row r="255" spans="2:2">
      <c r="B255" s="3"/>
    </row>
    <row r="256" spans="2:2">
      <c r="B256" s="3"/>
    </row>
    <row r="257" spans="1:4">
      <c r="B257" s="3"/>
    </row>
    <row r="258" spans="1:4">
      <c r="B258" s="3"/>
    </row>
    <row r="259" spans="1:4">
      <c r="B259" s="3"/>
    </row>
    <row r="260" spans="1:4">
      <c r="B260" s="3"/>
    </row>
    <row r="261" spans="1:4">
      <c r="B261" s="3"/>
    </row>
    <row r="262" spans="1:4">
      <c r="B262" s="3"/>
    </row>
    <row r="263" spans="1:4">
      <c r="B263" s="3"/>
    </row>
    <row r="264" spans="1:4">
      <c r="B264" s="3"/>
    </row>
    <row r="265" spans="1:4">
      <c r="B265" s="3"/>
    </row>
    <row r="266" spans="1:4">
      <c r="B266" s="3"/>
    </row>
    <row r="267" spans="1:4" ht="23.1" customHeight="1">
      <c r="A267" s="764" t="s">
        <v>520</v>
      </c>
      <c r="B267" s="764"/>
      <c r="C267" s="764"/>
      <c r="D267" s="764"/>
    </row>
    <row r="268" spans="1:4" ht="23.1" customHeight="1">
      <c r="A268" s="122"/>
      <c r="B268" s="780" t="s">
        <v>521</v>
      </c>
      <c r="C268" s="780"/>
      <c r="D268" s="780"/>
    </row>
    <row r="269" spans="1:4">
      <c r="A269" s="119"/>
      <c r="B269" s="119"/>
      <c r="C269" s="119"/>
      <c r="D269" s="119"/>
    </row>
    <row r="270" spans="1:4" ht="27.95" customHeight="1">
      <c r="A270" s="119"/>
      <c r="B270" s="792" t="s">
        <v>379</v>
      </c>
      <c r="C270" s="792"/>
      <c r="D270" s="792"/>
    </row>
    <row r="271" spans="1:4" ht="27.95" customHeight="1">
      <c r="A271" s="119"/>
      <c r="B271" s="102" t="s">
        <v>370</v>
      </c>
      <c r="C271" s="102" t="s">
        <v>371</v>
      </c>
      <c r="D271" s="105" t="s">
        <v>372</v>
      </c>
    </row>
    <row r="272" spans="1:4" ht="105">
      <c r="A272" s="119"/>
      <c r="B272" s="103" t="s">
        <v>373</v>
      </c>
      <c r="C272" s="103" t="s">
        <v>374</v>
      </c>
      <c r="D272" s="103" t="s">
        <v>375</v>
      </c>
    </row>
    <row r="273" spans="1:4" ht="120">
      <c r="A273" s="119"/>
      <c r="B273" s="104" t="s">
        <v>376</v>
      </c>
      <c r="C273" s="104" t="s">
        <v>377</v>
      </c>
      <c r="D273" s="104" t="s">
        <v>378</v>
      </c>
    </row>
    <row r="274" spans="1:4" ht="60" customHeight="1">
      <c r="A274" s="119"/>
      <c r="B274" s="791" t="s">
        <v>526</v>
      </c>
      <c r="C274" s="791"/>
      <c r="D274" s="791"/>
    </row>
    <row r="275" spans="1:4">
      <c r="A275" s="119"/>
      <c r="B275" s="120"/>
      <c r="C275" s="119"/>
      <c r="D275" s="119"/>
    </row>
    <row r="277" spans="1:4" ht="21" customHeight="1">
      <c r="A277" s="764" t="s">
        <v>524</v>
      </c>
      <c r="B277" s="764"/>
      <c r="C277" s="764"/>
      <c r="D277" s="764"/>
    </row>
    <row r="278" spans="1:4">
      <c r="A278" s="119"/>
      <c r="B278" s="120"/>
      <c r="C278" s="119"/>
      <c r="D278" s="119"/>
    </row>
    <row r="279" spans="1:4">
      <c r="A279" s="119"/>
      <c r="B279" s="780" t="s">
        <v>413</v>
      </c>
      <c r="C279" s="780"/>
      <c r="D279" s="780"/>
    </row>
    <row r="280" spans="1:4" ht="23.1" customHeight="1">
      <c r="A280" s="119"/>
      <c r="B280" s="113" t="s">
        <v>25</v>
      </c>
      <c r="C280" s="111" t="s">
        <v>402</v>
      </c>
      <c r="D280" s="111" t="s">
        <v>403</v>
      </c>
    </row>
    <row r="281" spans="1:4">
      <c r="A281" s="119"/>
      <c r="B281" s="776" t="s">
        <v>497</v>
      </c>
      <c r="C281" s="778" t="s">
        <v>404</v>
      </c>
      <c r="D281" s="779" t="s">
        <v>405</v>
      </c>
    </row>
    <row r="282" spans="1:4">
      <c r="A282" s="119"/>
      <c r="B282" s="777"/>
      <c r="C282" s="778"/>
      <c r="D282" s="779"/>
    </row>
    <row r="283" spans="1:4">
      <c r="A283" s="119"/>
      <c r="B283" s="777" t="s">
        <v>498</v>
      </c>
      <c r="C283" s="778"/>
      <c r="D283" s="779"/>
    </row>
    <row r="284" spans="1:4" ht="45">
      <c r="A284" s="119"/>
      <c r="B284" s="777"/>
      <c r="C284" s="112" t="s">
        <v>406</v>
      </c>
      <c r="D284" s="110" t="s">
        <v>407</v>
      </c>
    </row>
    <row r="285" spans="1:4" ht="60">
      <c r="A285" s="119"/>
      <c r="B285" s="123" t="s">
        <v>499</v>
      </c>
      <c r="C285" s="115" t="s">
        <v>408</v>
      </c>
      <c r="D285" s="116" t="s">
        <v>409</v>
      </c>
    </row>
    <row r="286" spans="1:4" ht="60">
      <c r="A286" s="119"/>
      <c r="B286" s="114" t="s">
        <v>410</v>
      </c>
      <c r="C286" s="104" t="s">
        <v>411</v>
      </c>
      <c r="D286" s="110" t="s">
        <v>412</v>
      </c>
    </row>
    <row r="320" ht="23.1" customHeight="1"/>
    <row r="323" ht="23.1" customHeight="1"/>
    <row r="324" ht="27.75" customHeight="1"/>
    <row r="325" ht="15.95" customHeight="1"/>
    <row r="326" ht="17.100000000000001" customHeight="1"/>
  </sheetData>
  <mergeCells count="58">
    <mergeCell ref="A224:D224"/>
    <mergeCell ref="D227:D231"/>
    <mergeCell ref="B268:D268"/>
    <mergeCell ref="B274:D274"/>
    <mergeCell ref="A212:D212"/>
    <mergeCell ref="A213:D213"/>
    <mergeCell ref="B214:D214"/>
    <mergeCell ref="B270:D270"/>
    <mergeCell ref="B190:C190"/>
    <mergeCell ref="A199:D199"/>
    <mergeCell ref="B200:D200"/>
    <mergeCell ref="B202:D202"/>
    <mergeCell ref="B16:D16"/>
    <mergeCell ref="C119:D119"/>
    <mergeCell ref="C120:D120"/>
    <mergeCell ref="C121:D121"/>
    <mergeCell ref="C122:D122"/>
    <mergeCell ref="B39:D39"/>
    <mergeCell ref="A50:D50"/>
    <mergeCell ref="A51:D51"/>
    <mergeCell ref="B52:D52"/>
    <mergeCell ref="B60:D60"/>
    <mergeCell ref="B61:D61"/>
    <mergeCell ref="C123:D123"/>
    <mergeCell ref="A4:D4"/>
    <mergeCell ref="B17:D17"/>
    <mergeCell ref="A27:D27"/>
    <mergeCell ref="B28:D28"/>
    <mergeCell ref="B30:D30"/>
    <mergeCell ref="C18:D18"/>
    <mergeCell ref="B133:B134"/>
    <mergeCell ref="C116:D116"/>
    <mergeCell ref="C117:D117"/>
    <mergeCell ref="C118:D118"/>
    <mergeCell ref="A70:D70"/>
    <mergeCell ref="D73:D77"/>
    <mergeCell ref="A277:D277"/>
    <mergeCell ref="B281:B282"/>
    <mergeCell ref="B283:B284"/>
    <mergeCell ref="C281:C283"/>
    <mergeCell ref="D281:D283"/>
    <mergeCell ref="B279:D279"/>
    <mergeCell ref="A2:D2"/>
    <mergeCell ref="A114:D114"/>
    <mergeCell ref="A267:D267"/>
    <mergeCell ref="B166:B170"/>
    <mergeCell ref="B171:B175"/>
    <mergeCell ref="B176:B179"/>
    <mergeCell ref="C180:C182"/>
    <mergeCell ref="B135:B137"/>
    <mergeCell ref="B138:B142"/>
    <mergeCell ref="B145:B146"/>
    <mergeCell ref="B149:B155"/>
    <mergeCell ref="B156:B165"/>
    <mergeCell ref="C124:D124"/>
    <mergeCell ref="B127:B128"/>
    <mergeCell ref="B129:B130"/>
    <mergeCell ref="B131:B132"/>
  </mergeCells>
  <pageMargins left="0.7" right="0.7" top="0.75" bottom="0.75" header="0.3" footer="0.3"/>
  <pageSetup scale="54"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60"/>
  <sheetViews>
    <sheetView topLeftCell="A3" workbookViewId="0">
      <selection activeCell="C4" sqref="C4"/>
    </sheetView>
  </sheetViews>
  <sheetFormatPr baseColWidth="10" defaultRowHeight="15"/>
  <cols>
    <col min="1" max="1" width="5" customWidth="1"/>
    <col min="2" max="2" width="31.140625" customWidth="1"/>
    <col min="3" max="3" width="48.85546875" customWidth="1"/>
  </cols>
  <sheetData>
    <row r="1" spans="1:3" ht="33" customHeight="1">
      <c r="A1" s="794" t="s">
        <v>477</v>
      </c>
      <c r="B1" s="794"/>
      <c r="C1" s="794"/>
    </row>
    <row r="3" spans="1:3">
      <c r="B3" s="158" t="s">
        <v>523</v>
      </c>
      <c r="C3" s="159" t="s">
        <v>415</v>
      </c>
    </row>
    <row r="4" spans="1:3" ht="28.5">
      <c r="B4" s="793" t="s">
        <v>423</v>
      </c>
      <c r="C4" s="160" t="s">
        <v>416</v>
      </c>
    </row>
    <row r="5" spans="1:3">
      <c r="B5" s="793"/>
      <c r="C5" s="161" t="s">
        <v>417</v>
      </c>
    </row>
    <row r="6" spans="1:3" ht="42.75">
      <c r="B6" s="793"/>
      <c r="C6" s="160" t="s">
        <v>418</v>
      </c>
    </row>
    <row r="7" spans="1:3" ht="28.5">
      <c r="B7" s="793"/>
      <c r="C7" s="160" t="s">
        <v>419</v>
      </c>
    </row>
    <row r="8" spans="1:3">
      <c r="B8" s="793"/>
      <c r="C8" s="161" t="s">
        <v>421</v>
      </c>
    </row>
    <row r="9" spans="1:3" ht="28.5">
      <c r="B9" s="793"/>
      <c r="C9" s="160" t="s">
        <v>420</v>
      </c>
    </row>
    <row r="10" spans="1:3">
      <c r="B10" s="793"/>
      <c r="C10" s="161" t="s">
        <v>422</v>
      </c>
    </row>
    <row r="11" spans="1:3" ht="28.5">
      <c r="B11" s="793" t="s">
        <v>430</v>
      </c>
      <c r="C11" s="160" t="s">
        <v>424</v>
      </c>
    </row>
    <row r="12" spans="1:3" ht="28.5">
      <c r="B12" s="793"/>
      <c r="C12" s="160" t="s">
        <v>425</v>
      </c>
    </row>
    <row r="13" spans="1:3" ht="57">
      <c r="B13" s="793"/>
      <c r="C13" s="160" t="s">
        <v>426</v>
      </c>
    </row>
    <row r="14" spans="1:3" ht="57">
      <c r="B14" s="793"/>
      <c r="C14" s="160" t="s">
        <v>427</v>
      </c>
    </row>
    <row r="15" spans="1:3">
      <c r="B15" s="793"/>
      <c r="C15" s="161" t="s">
        <v>500</v>
      </c>
    </row>
    <row r="16" spans="1:3">
      <c r="B16" s="793"/>
      <c r="C16" s="161" t="s">
        <v>428</v>
      </c>
    </row>
    <row r="17" spans="2:3" ht="28.5">
      <c r="B17" s="793"/>
      <c r="C17" s="160" t="s">
        <v>429</v>
      </c>
    </row>
    <row r="18" spans="2:3" ht="28.5">
      <c r="B18" s="793" t="s">
        <v>442</v>
      </c>
      <c r="C18" s="160" t="s">
        <v>431</v>
      </c>
    </row>
    <row r="19" spans="2:3" ht="28.5">
      <c r="B19" s="793"/>
      <c r="C19" s="160" t="s">
        <v>432</v>
      </c>
    </row>
    <row r="20" spans="2:3" ht="28.5">
      <c r="B20" s="793"/>
      <c r="C20" s="160" t="s">
        <v>434</v>
      </c>
    </row>
    <row r="21" spans="2:3">
      <c r="B21" s="793"/>
      <c r="C21" s="161" t="s">
        <v>433</v>
      </c>
    </row>
    <row r="22" spans="2:3" ht="57">
      <c r="B22" s="793"/>
      <c r="C22" s="160" t="s">
        <v>439</v>
      </c>
    </row>
    <row r="23" spans="2:3">
      <c r="B23" s="793"/>
      <c r="C23" s="160" t="s">
        <v>440</v>
      </c>
    </row>
    <row r="24" spans="2:3" ht="42.75">
      <c r="B24" s="793"/>
      <c r="C24" s="160" t="s">
        <v>435</v>
      </c>
    </row>
    <row r="25" spans="2:3" ht="28.5">
      <c r="B25" s="793"/>
      <c r="C25" s="160" t="s">
        <v>436</v>
      </c>
    </row>
    <row r="26" spans="2:3" ht="28.5">
      <c r="B26" s="793"/>
      <c r="C26" s="160" t="s">
        <v>437</v>
      </c>
    </row>
    <row r="27" spans="2:3">
      <c r="B27" s="793"/>
      <c r="C27" s="161" t="s">
        <v>438</v>
      </c>
    </row>
    <row r="28" spans="2:3" ht="57">
      <c r="B28" s="793"/>
      <c r="C28" s="160" t="s">
        <v>441</v>
      </c>
    </row>
    <row r="29" spans="2:3" ht="29.25">
      <c r="B29" s="793" t="s">
        <v>461</v>
      </c>
      <c r="C29" s="162" t="s">
        <v>443</v>
      </c>
    </row>
    <row r="30" spans="2:3" ht="57.75">
      <c r="B30" s="793"/>
      <c r="C30" s="162" t="s">
        <v>447</v>
      </c>
    </row>
    <row r="31" spans="2:3" ht="43.5">
      <c r="B31" s="793"/>
      <c r="C31" s="162" t="s">
        <v>448</v>
      </c>
    </row>
    <row r="32" spans="2:3" ht="42.75">
      <c r="B32" s="793"/>
      <c r="C32" s="160" t="s">
        <v>449</v>
      </c>
    </row>
    <row r="33" spans="2:3" ht="29.25">
      <c r="B33" s="793"/>
      <c r="C33" s="162" t="s">
        <v>450</v>
      </c>
    </row>
    <row r="34" spans="2:3" ht="29.25">
      <c r="B34" s="793"/>
      <c r="C34" s="162" t="s">
        <v>451</v>
      </c>
    </row>
    <row r="35" spans="2:3">
      <c r="B35" s="793"/>
      <c r="C35" s="163" t="s">
        <v>444</v>
      </c>
    </row>
    <row r="36" spans="2:3" ht="28.5">
      <c r="B36" s="793"/>
      <c r="C36" s="160" t="s">
        <v>452</v>
      </c>
    </row>
    <row r="37" spans="2:3" ht="43.5">
      <c r="B37" s="793"/>
      <c r="C37" s="162" t="s">
        <v>522</v>
      </c>
    </row>
    <row r="38" spans="2:3">
      <c r="B38" s="793"/>
      <c r="C38" s="163" t="s">
        <v>453</v>
      </c>
    </row>
    <row r="39" spans="2:3" ht="28.5">
      <c r="B39" s="793"/>
      <c r="C39" s="160" t="s">
        <v>454</v>
      </c>
    </row>
    <row r="40" spans="2:3">
      <c r="B40" s="793"/>
      <c r="C40" s="163" t="s">
        <v>455</v>
      </c>
    </row>
    <row r="41" spans="2:3" ht="29.25">
      <c r="B41" s="793"/>
      <c r="C41" s="162" t="s">
        <v>456</v>
      </c>
    </row>
    <row r="42" spans="2:3" ht="28.5">
      <c r="B42" s="793"/>
      <c r="C42" s="160" t="s">
        <v>457</v>
      </c>
    </row>
    <row r="43" spans="2:3">
      <c r="B43" s="793"/>
      <c r="C43" s="163" t="s">
        <v>458</v>
      </c>
    </row>
    <row r="44" spans="2:3" ht="28.5">
      <c r="B44" s="793"/>
      <c r="C44" s="160" t="s">
        <v>459</v>
      </c>
    </row>
    <row r="45" spans="2:3" ht="43.5">
      <c r="B45" s="793"/>
      <c r="C45" s="162" t="s">
        <v>460</v>
      </c>
    </row>
    <row r="46" spans="2:3" ht="28.5">
      <c r="B46" s="793" t="s">
        <v>466</v>
      </c>
      <c r="C46" s="160" t="s">
        <v>465</v>
      </c>
    </row>
    <row r="47" spans="2:3">
      <c r="B47" s="793"/>
      <c r="C47" s="161" t="s">
        <v>462</v>
      </c>
    </row>
    <row r="48" spans="2:3" ht="29.25">
      <c r="B48" s="793"/>
      <c r="C48" s="162" t="s">
        <v>464</v>
      </c>
    </row>
    <row r="49" spans="2:3">
      <c r="B49" s="793"/>
      <c r="C49" s="163" t="s">
        <v>463</v>
      </c>
    </row>
    <row r="50" spans="2:3" ht="29.25">
      <c r="B50" s="793"/>
      <c r="C50" s="162" t="s">
        <v>445</v>
      </c>
    </row>
    <row r="51" spans="2:3" ht="43.5">
      <c r="B51" s="793"/>
      <c r="C51" s="162" t="s">
        <v>446</v>
      </c>
    </row>
    <row r="52" spans="2:3" ht="29.25">
      <c r="B52" s="793"/>
      <c r="C52" s="162" t="s">
        <v>527</v>
      </c>
    </row>
    <row r="53" spans="2:3">
      <c r="B53" s="793"/>
      <c r="C53" s="163" t="s">
        <v>467</v>
      </c>
    </row>
    <row r="54" spans="2:3" ht="29.25">
      <c r="B54" s="793"/>
      <c r="C54" s="162" t="s">
        <v>468</v>
      </c>
    </row>
    <row r="55" spans="2:3" ht="43.5">
      <c r="B55" s="793" t="s">
        <v>472</v>
      </c>
      <c r="C55" s="162" t="s">
        <v>469</v>
      </c>
    </row>
    <row r="56" spans="2:3">
      <c r="B56" s="793"/>
      <c r="C56" s="161" t="s">
        <v>470</v>
      </c>
    </row>
    <row r="57" spans="2:3" ht="42.75">
      <c r="B57" s="793"/>
      <c r="C57" s="160" t="s">
        <v>473</v>
      </c>
    </row>
    <row r="58" spans="2:3">
      <c r="B58" s="793"/>
      <c r="C58" s="161" t="s">
        <v>471</v>
      </c>
    </row>
    <row r="59" spans="2:3">
      <c r="B59" s="793" t="s">
        <v>474</v>
      </c>
      <c r="C59" s="161" t="s">
        <v>475</v>
      </c>
    </row>
    <row r="60" spans="2:3">
      <c r="B60" s="793"/>
      <c r="C60" s="161" t="s">
        <v>476</v>
      </c>
    </row>
  </sheetData>
  <mergeCells count="8">
    <mergeCell ref="B59:B60"/>
    <mergeCell ref="A1:C1"/>
    <mergeCell ref="B4:B10"/>
    <mergeCell ref="B11:B17"/>
    <mergeCell ref="B18:B28"/>
    <mergeCell ref="B29:B45"/>
    <mergeCell ref="B46:B54"/>
    <mergeCell ref="B55:B5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34</vt:i4>
      </vt:variant>
    </vt:vector>
  </HeadingPairs>
  <TitlesOfParts>
    <vt:vector size="55" baseType="lpstr">
      <vt:lpstr>Formulas Gestión</vt:lpstr>
      <vt:lpstr>MAPA PROCESOS</vt:lpstr>
      <vt:lpstr>GE</vt:lpstr>
      <vt:lpstr>Formulas Corrupción</vt:lpstr>
      <vt:lpstr>CA</vt:lpstr>
      <vt:lpstr>OP</vt:lpstr>
      <vt:lpstr>OA</vt:lpstr>
      <vt:lpstr>CC</vt:lpstr>
      <vt:lpstr>RA</vt:lpstr>
      <vt:lpstr>DA</vt:lpstr>
      <vt:lpstr>RF</vt:lpstr>
      <vt:lpstr>GJ</vt:lpstr>
      <vt:lpstr>TH</vt:lpstr>
      <vt:lpstr>GD</vt:lpstr>
      <vt:lpstr>BS</vt:lpstr>
      <vt:lpstr>TI</vt:lpstr>
      <vt:lpstr>GR</vt:lpstr>
      <vt:lpstr>PI</vt:lpstr>
      <vt:lpstr>ES</vt:lpstr>
      <vt:lpstr>INSTRUCCIONES</vt:lpstr>
      <vt:lpstr>EJEMPLO RIESGOS FISCALES</vt:lpstr>
      <vt:lpstr>Acción</vt:lpstr>
      <vt:lpstr>AMENAZAS</vt:lpstr>
      <vt:lpstr>BS!Área_de_impresión</vt:lpstr>
      <vt:lpstr>CA!Área_de_impresión</vt:lpstr>
      <vt:lpstr>CC!Área_de_impresión</vt:lpstr>
      <vt:lpstr>DA!Área_de_impresión</vt:lpstr>
      <vt:lpstr>ES!Área_de_impresión</vt:lpstr>
      <vt:lpstr>GD!Área_de_impresión</vt:lpstr>
      <vt:lpstr>GE!Área_de_impresión</vt:lpstr>
      <vt:lpstr>GJ!Área_de_impresión</vt:lpstr>
      <vt:lpstr>GR!Área_de_impresión</vt:lpstr>
      <vt:lpstr>OA!Área_de_impresión</vt:lpstr>
      <vt:lpstr>OP!Área_de_impresión</vt:lpstr>
      <vt:lpstr>PI!Área_de_impresión</vt:lpstr>
      <vt:lpstr>RA!Área_de_impresión</vt:lpstr>
      <vt:lpstr>RF!Área_de_impresión</vt:lpstr>
      <vt:lpstr>TH!Área_de_impresión</vt:lpstr>
      <vt:lpstr>TI!Área_de_impresión</vt:lpstr>
      <vt:lpstr>Beneficio</vt:lpstr>
      <vt:lpstr>Desviar</vt:lpstr>
      <vt:lpstr>ESTADO</vt:lpstr>
      <vt:lpstr>HARDWARE</vt:lpstr>
      <vt:lpstr>IMPACTO</vt:lpstr>
      <vt:lpstr>Lugar</vt:lpstr>
      <vt:lpstr>Organización</vt:lpstr>
      <vt:lpstr>Personal</vt:lpstr>
      <vt:lpstr>Red</vt:lpstr>
      <vt:lpstr>Software</vt:lpstr>
      <vt:lpstr>TIPOTRATAMIENTO</vt:lpstr>
      <vt:lpstr>TIPOV</vt:lpstr>
      <vt:lpstr>TRATAMIENTO</vt:lpstr>
      <vt:lpstr>TRATAMIENTOC</vt:lpstr>
      <vt:lpstr>Uso</vt:lpstr>
      <vt:lpstr>VULNERABILIDAD</vt:lpstr>
    </vt:vector>
  </TitlesOfParts>
  <Company>CDMB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Zarate</dc:creator>
  <cp:lastModifiedBy>ALVARO ALFEREZ</cp:lastModifiedBy>
  <cp:lastPrinted>2022-05-09T20:56:19Z</cp:lastPrinted>
  <dcterms:created xsi:type="dcterms:W3CDTF">2022-04-01T18:35:38Z</dcterms:created>
  <dcterms:modified xsi:type="dcterms:W3CDTF">2026-06-09T16:23:49Z</dcterms:modified>
</cp:coreProperties>
</file>